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mc:AlternateContent xmlns:mc="http://schemas.openxmlformats.org/markup-compatibility/2006">
    <mc:Choice Requires="x15">
      <x15ac:absPath xmlns:x15ac="http://schemas.microsoft.com/office/spreadsheetml/2010/11/ac" url="C:\Users\Valerija\Desktop\završni općina 2025\"/>
    </mc:Choice>
  </mc:AlternateContent>
  <xr:revisionPtr revIDLastSave="0" documentId="13_ncr:1_{1769EE38-1695-4E97-9368-0DF66B4BBB26}" xr6:coauthVersionLast="47" xr6:coauthVersionMax="47" xr10:uidLastSave="{00000000-0000-0000-0000-000000000000}"/>
  <bookViews>
    <workbookView xWindow="-120" yWindow="-120" windowWidth="29040" windowHeight="1572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8" i="9" l="1"/>
  <c r="J1478" i="9"/>
  <c r="F348" i="9"/>
  <c r="F347" i="9" s="1"/>
  <c r="F346" i="9"/>
  <c r="F345" i="9" s="1"/>
  <c r="F344" i="9"/>
  <c r="F343" i="9"/>
  <c r="F342" i="9" s="1"/>
  <c r="M341" i="9"/>
  <c r="L341" i="9"/>
  <c r="F341" i="9" s="1"/>
  <c r="B341" i="9" s="1"/>
  <c r="E341" i="9"/>
  <c r="H340" i="9"/>
  <c r="E340" i="9" s="1"/>
  <c r="B340" i="9" s="1"/>
  <c r="G340" i="9"/>
  <c r="F340" i="9"/>
  <c r="F339" i="9"/>
  <c r="F338" i="9"/>
  <c r="F337" i="9"/>
  <c r="F336" i="9"/>
  <c r="H335" i="9"/>
  <c r="E335" i="9" s="1"/>
  <c r="B335" i="9" s="1"/>
  <c r="G335" i="9"/>
  <c r="F335" i="9"/>
  <c r="F334" i="9"/>
  <c r="H333" i="9"/>
  <c r="G333" i="9"/>
  <c r="E333" i="9" s="1"/>
  <c r="B333" i="9" s="1"/>
  <c r="F333" i="9"/>
  <c r="H332" i="9"/>
  <c r="E332" i="9" s="1"/>
  <c r="B332" i="9" s="1"/>
  <c r="G332" i="9"/>
  <c r="F332" i="9"/>
  <c r="H331" i="9"/>
  <c r="G331" i="9"/>
  <c r="F331" i="9"/>
  <c r="E331" i="9"/>
  <c r="B331" i="9" s="1"/>
  <c r="H330" i="9"/>
  <c r="G330" i="9"/>
  <c r="E330" i="9" s="1"/>
  <c r="F330" i="9"/>
  <c r="H329" i="9"/>
  <c r="G329" i="9"/>
  <c r="F329" i="9"/>
  <c r="H328" i="9"/>
  <c r="E328" i="9" s="1"/>
  <c r="B328" i="9" s="1"/>
  <c r="G328" i="9"/>
  <c r="F328" i="9"/>
  <c r="H327" i="9"/>
  <c r="G327" i="9"/>
  <c r="F327" i="9"/>
  <c r="H326" i="9"/>
  <c r="G326" i="9"/>
  <c r="F326" i="9"/>
  <c r="H325" i="9"/>
  <c r="G325" i="9"/>
  <c r="E325" i="9" s="1"/>
  <c r="B325" i="9" s="1"/>
  <c r="F325" i="9"/>
  <c r="H324" i="9"/>
  <c r="G324" i="9"/>
  <c r="F324" i="9"/>
  <c r="H323" i="9"/>
  <c r="G323" i="9"/>
  <c r="F323" i="9"/>
  <c r="E323" i="9"/>
  <c r="B323" i="9" s="1"/>
  <c r="H322" i="9"/>
  <c r="G322" i="9"/>
  <c r="F322" i="9"/>
  <c r="H321" i="9"/>
  <c r="G321" i="9"/>
  <c r="E321" i="9" s="1"/>
  <c r="B321" i="9" s="1"/>
  <c r="F321" i="9"/>
  <c r="H320" i="9"/>
  <c r="G320" i="9"/>
  <c r="F320" i="9"/>
  <c r="H319" i="9"/>
  <c r="E319" i="9" s="1"/>
  <c r="B319" i="9" s="1"/>
  <c r="G319" i="9"/>
  <c r="F319" i="9"/>
  <c r="H318" i="9"/>
  <c r="G318" i="9"/>
  <c r="E318" i="9" s="1"/>
  <c r="F318" i="9"/>
  <c r="H317" i="9"/>
  <c r="G317" i="9"/>
  <c r="F317" i="9"/>
  <c r="F316" i="9"/>
  <c r="F315" i="9"/>
  <c r="F314" i="9"/>
  <c r="H313" i="9"/>
  <c r="G313" i="9"/>
  <c r="E313" i="9" s="1"/>
  <c r="B313" i="9" s="1"/>
  <c r="F313" i="9"/>
  <c r="H312" i="9"/>
  <c r="G312" i="9"/>
  <c r="F312" i="9"/>
  <c r="H311" i="9"/>
  <c r="G311" i="9"/>
  <c r="E311" i="9" s="1"/>
  <c r="B311" i="9" s="1"/>
  <c r="F311" i="9"/>
  <c r="F310" i="9"/>
  <c r="F309" i="9"/>
  <c r="F308" i="9"/>
  <c r="H307" i="9"/>
  <c r="G307" i="9"/>
  <c r="F307" i="9"/>
  <c r="F306" i="9"/>
  <c r="H305" i="9"/>
  <c r="E305" i="9" s="1"/>
  <c r="B305" i="9" s="1"/>
  <c r="G305" i="9"/>
  <c r="F305" i="9"/>
  <c r="H304" i="9"/>
  <c r="G304" i="9"/>
  <c r="F304" i="9"/>
  <c r="H303" i="9"/>
  <c r="E303" i="9" s="1"/>
  <c r="B303" i="9" s="1"/>
  <c r="G303" i="9"/>
  <c r="F303" i="9"/>
  <c r="F302" i="9"/>
  <c r="F301" i="9"/>
  <c r="F300" i="9"/>
  <c r="F299" i="9"/>
  <c r="F297" i="9"/>
  <c r="L296" i="9"/>
  <c r="F296" i="9" s="1"/>
  <c r="H296" i="9"/>
  <c r="F295" i="9"/>
  <c r="I294" i="9"/>
  <c r="H294" i="9"/>
  <c r="F294" i="9"/>
  <c r="E293" i="9"/>
  <c r="M292" i="9"/>
  <c r="L292" i="9"/>
  <c r="F292" i="9" s="1"/>
  <c r="E292" i="9"/>
  <c r="B292" i="9" s="1"/>
  <c r="M291" i="9"/>
  <c r="F291" i="9" s="1"/>
  <c r="B291" i="9" s="1"/>
  <c r="L291" i="9"/>
  <c r="E291" i="9"/>
  <c r="M290" i="9"/>
  <c r="L290" i="9"/>
  <c r="F290" i="9" s="1"/>
  <c r="E290" i="9"/>
  <c r="B290" i="9" s="1"/>
  <c r="M289" i="9"/>
  <c r="F289" i="9" s="1"/>
  <c r="B289" i="9" s="1"/>
  <c r="L289" i="9"/>
  <c r="E289" i="9"/>
  <c r="M288" i="9"/>
  <c r="L288" i="9"/>
  <c r="F288" i="9" s="1"/>
  <c r="E288" i="9"/>
  <c r="B288" i="9" s="1"/>
  <c r="M287" i="9"/>
  <c r="F287" i="9" s="1"/>
  <c r="B287" i="9" s="1"/>
  <c r="L287" i="9"/>
  <c r="E287" i="9"/>
  <c r="M286" i="9"/>
  <c r="L286" i="9"/>
  <c r="F286" i="9" s="1"/>
  <c r="E286" i="9"/>
  <c r="B286" i="9" s="1"/>
  <c r="M285" i="9"/>
  <c r="F285" i="9" s="1"/>
  <c r="B285" i="9" s="1"/>
  <c r="L285" i="9"/>
  <c r="E285" i="9"/>
  <c r="M284" i="9"/>
  <c r="L284" i="9"/>
  <c r="F284" i="9" s="1"/>
  <c r="E284" i="9"/>
  <c r="B284" i="9" s="1"/>
  <c r="M283" i="9"/>
  <c r="F283" i="9" s="1"/>
  <c r="B283" i="9" s="1"/>
  <c r="L283" i="9"/>
  <c r="E283" i="9"/>
  <c r="M282" i="9"/>
  <c r="L282" i="9"/>
  <c r="F282" i="9" s="1"/>
  <c r="E282" i="9"/>
  <c r="B282" i="9" s="1"/>
  <c r="M281" i="9"/>
  <c r="F281" i="9" s="1"/>
  <c r="B281" i="9" s="1"/>
  <c r="L281" i="9"/>
  <c r="E281" i="9"/>
  <c r="M280" i="9"/>
  <c r="L280" i="9"/>
  <c r="F280" i="9" s="1"/>
  <c r="E280" i="9"/>
  <c r="B280" i="9" s="1"/>
  <c r="M279" i="9"/>
  <c r="F279" i="9" s="1"/>
  <c r="B279" i="9" s="1"/>
  <c r="L279" i="9"/>
  <c r="E279" i="9"/>
  <c r="M278" i="9"/>
  <c r="L278" i="9"/>
  <c r="F278" i="9" s="1"/>
  <c r="E278" i="9"/>
  <c r="B278" i="9" s="1"/>
  <c r="M277" i="9"/>
  <c r="F277" i="9" s="1"/>
  <c r="B277" i="9" s="1"/>
  <c r="L277" i="9"/>
  <c r="E277" i="9"/>
  <c r="M276" i="9"/>
  <c r="L276" i="9"/>
  <c r="F276" i="9" s="1"/>
  <c r="E276" i="9"/>
  <c r="M275" i="9"/>
  <c r="F275" i="9" s="1"/>
  <c r="B275" i="9" s="1"/>
  <c r="L275" i="9"/>
  <c r="E275" i="9"/>
  <c r="M274" i="9"/>
  <c r="L274" i="9"/>
  <c r="F274" i="9" s="1"/>
  <c r="E274" i="9"/>
  <c r="M273" i="9"/>
  <c r="F273" i="9" s="1"/>
  <c r="B273" i="9" s="1"/>
  <c r="L273" i="9"/>
  <c r="E273" i="9"/>
  <c r="M272" i="9"/>
  <c r="L272" i="9"/>
  <c r="F272" i="9" s="1"/>
  <c r="E272" i="9"/>
  <c r="M271" i="9"/>
  <c r="F271" i="9" s="1"/>
  <c r="B271" i="9" s="1"/>
  <c r="L271" i="9"/>
  <c r="E271" i="9"/>
  <c r="M270" i="9"/>
  <c r="L270" i="9"/>
  <c r="F270" i="9" s="1"/>
  <c r="E270" i="9"/>
  <c r="M269" i="9"/>
  <c r="F269" i="9" s="1"/>
  <c r="B269" i="9" s="1"/>
  <c r="L269" i="9"/>
  <c r="E269" i="9"/>
  <c r="M268" i="9"/>
  <c r="L268" i="9"/>
  <c r="F268" i="9" s="1"/>
  <c r="E268" i="9"/>
  <c r="M267" i="9"/>
  <c r="F267" i="9" s="1"/>
  <c r="B267" i="9" s="1"/>
  <c r="L267" i="9"/>
  <c r="E267" i="9"/>
  <c r="M266" i="9"/>
  <c r="L266" i="9"/>
  <c r="F266" i="9" s="1"/>
  <c r="E266" i="9"/>
  <c r="M265" i="9"/>
  <c r="F265" i="9" s="1"/>
  <c r="B265" i="9" s="1"/>
  <c r="L265" i="9"/>
  <c r="E265" i="9"/>
  <c r="M264" i="9"/>
  <c r="L264" i="9"/>
  <c r="F264" i="9" s="1"/>
  <c r="E264" i="9"/>
  <c r="M263" i="9"/>
  <c r="F263" i="9" s="1"/>
  <c r="B263" i="9" s="1"/>
  <c r="L263" i="9"/>
  <c r="E263" i="9"/>
  <c r="M262" i="9"/>
  <c r="L262" i="9"/>
  <c r="F262" i="9" s="1"/>
  <c r="E262" i="9"/>
  <c r="M261" i="9"/>
  <c r="F261" i="9" s="1"/>
  <c r="B261" i="9" s="1"/>
  <c r="L261" i="9"/>
  <c r="E261" i="9"/>
  <c r="M260" i="9"/>
  <c r="L260" i="9"/>
  <c r="F260" i="9" s="1"/>
  <c r="E260" i="9"/>
  <c r="M259" i="9"/>
  <c r="F259" i="9" s="1"/>
  <c r="B259" i="9" s="1"/>
  <c r="L259" i="9"/>
  <c r="E259" i="9"/>
  <c r="M258" i="9"/>
  <c r="L258" i="9"/>
  <c r="F258" i="9" s="1"/>
  <c r="E258" i="9"/>
  <c r="M257" i="9"/>
  <c r="F257" i="9" s="1"/>
  <c r="L257" i="9"/>
  <c r="E257" i="9"/>
  <c r="B257" i="9"/>
  <c r="M256" i="9"/>
  <c r="L256" i="9"/>
  <c r="F256" i="9" s="1"/>
  <c r="E256" i="9"/>
  <c r="M255" i="9"/>
  <c r="F255" i="9" s="1"/>
  <c r="L255" i="9"/>
  <c r="E255" i="9"/>
  <c r="B255" i="9"/>
  <c r="M254" i="9"/>
  <c r="L254" i="9"/>
  <c r="F254" i="9" s="1"/>
  <c r="E254" i="9"/>
  <c r="M253" i="9"/>
  <c r="F253" i="9" s="1"/>
  <c r="B253" i="9" s="1"/>
  <c r="L253" i="9"/>
  <c r="E253" i="9"/>
  <c r="M252" i="9"/>
  <c r="L252" i="9"/>
  <c r="F252" i="9" s="1"/>
  <c r="E252" i="9"/>
  <c r="M251" i="9"/>
  <c r="F251" i="9" s="1"/>
  <c r="B251" i="9" s="1"/>
  <c r="L251" i="9"/>
  <c r="E251" i="9"/>
  <c r="M250" i="9"/>
  <c r="L250" i="9"/>
  <c r="F250" i="9" s="1"/>
  <c r="E250" i="9"/>
  <c r="M249" i="9"/>
  <c r="F249" i="9" s="1"/>
  <c r="L249" i="9"/>
  <c r="E249" i="9"/>
  <c r="B249" i="9"/>
  <c r="M248" i="9"/>
  <c r="L248" i="9"/>
  <c r="F248" i="9" s="1"/>
  <c r="E248" i="9"/>
  <c r="M247" i="9"/>
  <c r="F247" i="9" s="1"/>
  <c r="B247" i="9" s="1"/>
  <c r="L247" i="9"/>
  <c r="E247" i="9"/>
  <c r="M246" i="9"/>
  <c r="L246" i="9"/>
  <c r="F246" i="9" s="1"/>
  <c r="E246" i="9"/>
  <c r="M245" i="9"/>
  <c r="F245" i="9" s="1"/>
  <c r="B245" i="9" s="1"/>
  <c r="L245" i="9"/>
  <c r="E245" i="9"/>
  <c r="M244" i="9"/>
  <c r="L244" i="9"/>
  <c r="E244" i="9"/>
  <c r="M243" i="9"/>
  <c r="F243" i="9" s="1"/>
  <c r="B243" i="9" s="1"/>
  <c r="L243" i="9"/>
  <c r="E243" i="9"/>
  <c r="M242" i="9"/>
  <c r="L242" i="9"/>
  <c r="E242" i="9"/>
  <c r="M241" i="9"/>
  <c r="F241" i="9" s="1"/>
  <c r="B241" i="9" s="1"/>
  <c r="L241" i="9"/>
  <c r="E241" i="9"/>
  <c r="M240" i="9"/>
  <c r="L240" i="9"/>
  <c r="E240" i="9"/>
  <c r="M239" i="9"/>
  <c r="F239" i="9" s="1"/>
  <c r="B239" i="9" s="1"/>
  <c r="L239" i="9"/>
  <c r="E239" i="9"/>
  <c r="M238" i="9"/>
  <c r="L238" i="9"/>
  <c r="E238" i="9"/>
  <c r="M237" i="9"/>
  <c r="F237" i="9" s="1"/>
  <c r="B237" i="9" s="1"/>
  <c r="L237" i="9"/>
  <c r="E237" i="9"/>
  <c r="M236" i="9"/>
  <c r="L236" i="9"/>
  <c r="E236" i="9"/>
  <c r="M235" i="9"/>
  <c r="F235" i="9" s="1"/>
  <c r="B235" i="9" s="1"/>
  <c r="L235" i="9"/>
  <c r="E235" i="9"/>
  <c r="M234" i="9"/>
  <c r="L234" i="9"/>
  <c r="F234" i="9" s="1"/>
  <c r="E234" i="9"/>
  <c r="M233" i="9"/>
  <c r="L233" i="9"/>
  <c r="F233" i="9" s="1"/>
  <c r="B233" i="9" s="1"/>
  <c r="E233" i="9"/>
  <c r="M232" i="9"/>
  <c r="L232" i="9"/>
  <c r="E232" i="9"/>
  <c r="M231" i="9"/>
  <c r="L231" i="9"/>
  <c r="F231" i="9"/>
  <c r="B231" i="9" s="1"/>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E172" i="9"/>
  <c r="B172" i="9" s="1"/>
  <c r="H171" i="9"/>
  <c r="G171" i="9"/>
  <c r="F171" i="9"/>
  <c r="H170" i="9"/>
  <c r="G170" i="9"/>
  <c r="F170" i="9"/>
  <c r="E170" i="9"/>
  <c r="B170" i="9" s="1"/>
  <c r="H169" i="9"/>
  <c r="E169" i="9" s="1"/>
  <c r="B169" i="9" s="1"/>
  <c r="G169" i="9"/>
  <c r="F169" i="9"/>
  <c r="H168" i="9"/>
  <c r="G168" i="9"/>
  <c r="F168" i="9"/>
  <c r="E168" i="9"/>
  <c r="B168" i="9" s="1"/>
  <c r="H167" i="9"/>
  <c r="G167" i="9"/>
  <c r="F167" i="9"/>
  <c r="H166" i="9"/>
  <c r="G166" i="9"/>
  <c r="F166" i="9"/>
  <c r="E166" i="9"/>
  <c r="B166" i="9" s="1"/>
  <c r="H165" i="9"/>
  <c r="E165" i="9" s="1"/>
  <c r="B165" i="9" s="1"/>
  <c r="G165" i="9"/>
  <c r="F165" i="9"/>
  <c r="H164" i="9"/>
  <c r="G164" i="9"/>
  <c r="F164" i="9"/>
  <c r="E164" i="9"/>
  <c r="B164" i="9" s="1"/>
  <c r="H163" i="9"/>
  <c r="G163" i="9"/>
  <c r="F163" i="9"/>
  <c r="H162" i="9"/>
  <c r="G162" i="9"/>
  <c r="F162" i="9"/>
  <c r="E162" i="9"/>
  <c r="B162" i="9" s="1"/>
  <c r="H161" i="9"/>
  <c r="E161" i="9" s="1"/>
  <c r="B161" i="9" s="1"/>
  <c r="G161" i="9"/>
  <c r="F161" i="9"/>
  <c r="H160" i="9"/>
  <c r="G160" i="9"/>
  <c r="F160" i="9"/>
  <c r="E160" i="9"/>
  <c r="B160" i="9" s="1"/>
  <c r="H159" i="9"/>
  <c r="G159" i="9"/>
  <c r="F159" i="9"/>
  <c r="H158" i="9"/>
  <c r="G158" i="9"/>
  <c r="F158" i="9"/>
  <c r="E158" i="9"/>
  <c r="B158" i="9" s="1"/>
  <c r="H157" i="9"/>
  <c r="E157" i="9" s="1"/>
  <c r="B157" i="9" s="1"/>
  <c r="G157" i="9"/>
  <c r="F157" i="9"/>
  <c r="F156" i="9"/>
  <c r="H155" i="9"/>
  <c r="G155" i="9"/>
  <c r="E155" i="9" s="1"/>
  <c r="B155" i="9" s="1"/>
  <c r="F155" i="9"/>
  <c r="H154" i="9"/>
  <c r="G154" i="9"/>
  <c r="E154" i="9" s="1"/>
  <c r="B154" i="9" s="1"/>
  <c r="F154" i="9"/>
  <c r="H153" i="9"/>
  <c r="E153" i="9" s="1"/>
  <c r="B153" i="9" s="1"/>
  <c r="G153" i="9"/>
  <c r="F153" i="9"/>
  <c r="H152" i="9"/>
  <c r="G152" i="9"/>
  <c r="E152" i="9" s="1"/>
  <c r="B152" i="9" s="1"/>
  <c r="F152" i="9"/>
  <c r="H151" i="9"/>
  <c r="G151" i="9"/>
  <c r="E151" i="9" s="1"/>
  <c r="B151" i="9" s="1"/>
  <c r="F151" i="9"/>
  <c r="H150" i="9"/>
  <c r="G150" i="9"/>
  <c r="E150" i="9" s="1"/>
  <c r="B150" i="9" s="1"/>
  <c r="F150" i="9"/>
  <c r="H149" i="9"/>
  <c r="E149" i="9" s="1"/>
  <c r="B149" i="9" s="1"/>
  <c r="G149" i="9"/>
  <c r="F149" i="9"/>
  <c r="H148" i="9"/>
  <c r="G148" i="9"/>
  <c r="F148" i="9"/>
  <c r="E148" i="9"/>
  <c r="B148" i="9" s="1"/>
  <c r="H147" i="9"/>
  <c r="G147" i="9"/>
  <c r="F147" i="9"/>
  <c r="H146" i="9"/>
  <c r="E146" i="9" s="1"/>
  <c r="B146" i="9" s="1"/>
  <c r="G146" i="9"/>
  <c r="F146" i="9"/>
  <c r="H145" i="9"/>
  <c r="G145" i="9"/>
  <c r="F145" i="9"/>
  <c r="E145" i="9"/>
  <c r="B145" i="9" s="1"/>
  <c r="H144" i="9"/>
  <c r="G144" i="9"/>
  <c r="E144" i="9" s="1"/>
  <c r="B144" i="9" s="1"/>
  <c r="F144" i="9"/>
  <c r="H143" i="9"/>
  <c r="G143" i="9"/>
  <c r="E143" i="9" s="1"/>
  <c r="B143" i="9" s="1"/>
  <c r="F143" i="9"/>
  <c r="H142" i="9"/>
  <c r="G142" i="9"/>
  <c r="E142" i="9" s="1"/>
  <c r="B142" i="9" s="1"/>
  <c r="F142" i="9"/>
  <c r="H141" i="9"/>
  <c r="E141" i="9" s="1"/>
  <c r="B141" i="9" s="1"/>
  <c r="G141" i="9"/>
  <c r="F141" i="9"/>
  <c r="H140" i="9"/>
  <c r="G140" i="9"/>
  <c r="F140" i="9"/>
  <c r="E140" i="9"/>
  <c r="B140" i="9" s="1"/>
  <c r="H139" i="9"/>
  <c r="G139" i="9"/>
  <c r="F139" i="9"/>
  <c r="H138" i="9"/>
  <c r="E138" i="9" s="1"/>
  <c r="B138" i="9" s="1"/>
  <c r="G138" i="9"/>
  <c r="F138" i="9"/>
  <c r="H137" i="9"/>
  <c r="G137" i="9"/>
  <c r="F137" i="9"/>
  <c r="E137" i="9"/>
  <c r="B137" i="9" s="1"/>
  <c r="H136" i="9"/>
  <c r="G136" i="9"/>
  <c r="E136" i="9" s="1"/>
  <c r="B136" i="9" s="1"/>
  <c r="F136" i="9"/>
  <c r="H135" i="9"/>
  <c r="G135" i="9"/>
  <c r="E135" i="9" s="1"/>
  <c r="B135" i="9" s="1"/>
  <c r="F135" i="9"/>
  <c r="H134" i="9"/>
  <c r="G134" i="9"/>
  <c r="E134" i="9" s="1"/>
  <c r="B134" i="9" s="1"/>
  <c r="F134" i="9"/>
  <c r="H133" i="9"/>
  <c r="E133" i="9" s="1"/>
  <c r="B133" i="9" s="1"/>
  <c r="G133" i="9"/>
  <c r="F133" i="9"/>
  <c r="H132" i="9"/>
  <c r="G132" i="9"/>
  <c r="F132" i="9"/>
  <c r="E132" i="9"/>
  <c r="B132" i="9" s="1"/>
  <c r="H131" i="9"/>
  <c r="G131" i="9"/>
  <c r="F131" i="9"/>
  <c r="H130" i="9"/>
  <c r="E130" i="9" s="1"/>
  <c r="B130" i="9" s="1"/>
  <c r="G130" i="9"/>
  <c r="F130" i="9"/>
  <c r="H129" i="9"/>
  <c r="G129" i="9"/>
  <c r="F129" i="9"/>
  <c r="E129" i="9"/>
  <c r="B129" i="9" s="1"/>
  <c r="H128" i="9"/>
  <c r="G128" i="9"/>
  <c r="E128" i="9" s="1"/>
  <c r="B128" i="9" s="1"/>
  <c r="F128" i="9"/>
  <c r="H127" i="9"/>
  <c r="G127" i="9"/>
  <c r="E127" i="9" s="1"/>
  <c r="B127" i="9" s="1"/>
  <c r="F127" i="9"/>
  <c r="H126" i="9"/>
  <c r="G126" i="9"/>
  <c r="E126" i="9" s="1"/>
  <c r="B126" i="9" s="1"/>
  <c r="F126" i="9"/>
  <c r="H125" i="9"/>
  <c r="E125" i="9" s="1"/>
  <c r="B125" i="9" s="1"/>
  <c r="G125" i="9"/>
  <c r="F125" i="9"/>
  <c r="H124" i="9"/>
  <c r="G124" i="9"/>
  <c r="F124" i="9"/>
  <c r="E124" i="9"/>
  <c r="B124" i="9" s="1"/>
  <c r="H123" i="9"/>
  <c r="G123" i="9"/>
  <c r="F123" i="9"/>
  <c r="H122" i="9"/>
  <c r="G122" i="9"/>
  <c r="F122" i="9"/>
  <c r="E122" i="9"/>
  <c r="B122" i="9" s="1"/>
  <c r="H121" i="9"/>
  <c r="G121" i="9"/>
  <c r="F121" i="9"/>
  <c r="E121" i="9"/>
  <c r="B121" i="9" s="1"/>
  <c r="H120" i="9"/>
  <c r="G120" i="9"/>
  <c r="E120" i="9" s="1"/>
  <c r="B120" i="9" s="1"/>
  <c r="F120" i="9"/>
  <c r="H119" i="9"/>
  <c r="G119" i="9"/>
  <c r="E119" i="9" s="1"/>
  <c r="B119" i="9" s="1"/>
  <c r="F119" i="9"/>
  <c r="H118" i="9"/>
  <c r="G118" i="9"/>
  <c r="E118" i="9" s="1"/>
  <c r="B118" i="9" s="1"/>
  <c r="F118" i="9"/>
  <c r="H117" i="9"/>
  <c r="E117" i="9" s="1"/>
  <c r="B117" i="9" s="1"/>
  <c r="G117" i="9"/>
  <c r="F117" i="9"/>
  <c r="H116" i="9"/>
  <c r="G116" i="9"/>
  <c r="F116" i="9"/>
  <c r="E116" i="9"/>
  <c r="B116" i="9" s="1"/>
  <c r="H115" i="9"/>
  <c r="G115" i="9"/>
  <c r="F115" i="9"/>
  <c r="H114" i="9"/>
  <c r="G114" i="9"/>
  <c r="F114" i="9"/>
  <c r="E114" i="9"/>
  <c r="B114" i="9" s="1"/>
  <c r="H113" i="9"/>
  <c r="G113" i="9"/>
  <c r="F113" i="9"/>
  <c r="E113" i="9"/>
  <c r="B113" i="9" s="1"/>
  <c r="H112" i="9"/>
  <c r="G112" i="9"/>
  <c r="E112" i="9" s="1"/>
  <c r="B112" i="9" s="1"/>
  <c r="F112" i="9"/>
  <c r="H111" i="9"/>
  <c r="G111" i="9"/>
  <c r="E111" i="9" s="1"/>
  <c r="B111" i="9" s="1"/>
  <c r="F111" i="9"/>
  <c r="H110" i="9"/>
  <c r="G110" i="9"/>
  <c r="E110" i="9" s="1"/>
  <c r="B110" i="9" s="1"/>
  <c r="F110" i="9"/>
  <c r="H109" i="9"/>
  <c r="E109" i="9" s="1"/>
  <c r="B109" i="9" s="1"/>
  <c r="G109" i="9"/>
  <c r="F109" i="9"/>
  <c r="H108" i="9"/>
  <c r="G108" i="9"/>
  <c r="F108" i="9"/>
  <c r="E108" i="9"/>
  <c r="B108" i="9" s="1"/>
  <c r="H107" i="9"/>
  <c r="G107" i="9"/>
  <c r="F107" i="9"/>
  <c r="H106" i="9"/>
  <c r="G106" i="9"/>
  <c r="F106" i="9"/>
  <c r="E106" i="9"/>
  <c r="B106" i="9" s="1"/>
  <c r="H105" i="9"/>
  <c r="G105" i="9"/>
  <c r="F105" i="9"/>
  <c r="E105" i="9"/>
  <c r="B105" i="9" s="1"/>
  <c r="H104" i="9"/>
  <c r="G104" i="9"/>
  <c r="E104" i="9" s="1"/>
  <c r="B104" i="9" s="1"/>
  <c r="F104" i="9"/>
  <c r="H103" i="9"/>
  <c r="G103" i="9"/>
  <c r="E103" i="9" s="1"/>
  <c r="B103" i="9" s="1"/>
  <c r="F103" i="9"/>
  <c r="H102" i="9"/>
  <c r="G102" i="9"/>
  <c r="E102" i="9" s="1"/>
  <c r="B102" i="9" s="1"/>
  <c r="F102" i="9"/>
  <c r="H101" i="9"/>
  <c r="E101" i="9" s="1"/>
  <c r="G101" i="9"/>
  <c r="F101" i="9"/>
  <c r="B101" i="9"/>
  <c r="H100" i="9"/>
  <c r="G100" i="9"/>
  <c r="F100" i="9"/>
  <c r="E100" i="9"/>
  <c r="B100" i="9" s="1"/>
  <c r="H99" i="9"/>
  <c r="G99" i="9"/>
  <c r="F99" i="9"/>
  <c r="E99" i="9"/>
  <c r="H98" i="9"/>
  <c r="G98" i="9"/>
  <c r="E98" i="9" s="1"/>
  <c r="B98" i="9" s="1"/>
  <c r="F98" i="9"/>
  <c r="H97" i="9"/>
  <c r="G97" i="9"/>
  <c r="F97" i="9"/>
  <c r="H96" i="9"/>
  <c r="G96" i="9"/>
  <c r="F96" i="9"/>
  <c r="E96" i="9"/>
  <c r="B96" i="9" s="1"/>
  <c r="H95" i="9"/>
  <c r="G95" i="9"/>
  <c r="F95" i="9"/>
  <c r="E95" i="9"/>
  <c r="H94" i="9"/>
  <c r="G94" i="9"/>
  <c r="E94" i="9" s="1"/>
  <c r="B94" i="9" s="1"/>
  <c r="F94" i="9"/>
  <c r="H93" i="9"/>
  <c r="G93" i="9"/>
  <c r="F93" i="9"/>
  <c r="H92" i="9"/>
  <c r="G92" i="9"/>
  <c r="F92" i="9"/>
  <c r="E92" i="9"/>
  <c r="B92" i="9" s="1"/>
  <c r="H91" i="9"/>
  <c r="G91" i="9"/>
  <c r="F91" i="9"/>
  <c r="E91" i="9"/>
  <c r="B91" i="9" s="1"/>
  <c r="H90" i="9"/>
  <c r="G90" i="9"/>
  <c r="E90" i="9" s="1"/>
  <c r="B90" i="9" s="1"/>
  <c r="F90" i="9"/>
  <c r="H89" i="9"/>
  <c r="G89" i="9"/>
  <c r="F89" i="9"/>
  <c r="H88" i="9"/>
  <c r="E88" i="9" s="1"/>
  <c r="B88" i="9" s="1"/>
  <c r="G88" i="9"/>
  <c r="F88" i="9"/>
  <c r="H87" i="9"/>
  <c r="G87" i="9"/>
  <c r="F87" i="9"/>
  <c r="E87" i="9"/>
  <c r="B87" i="9" s="1"/>
  <c r="H86" i="9"/>
  <c r="G86" i="9"/>
  <c r="E86" i="9" s="1"/>
  <c r="B86" i="9" s="1"/>
  <c r="F86" i="9"/>
  <c r="H85" i="9"/>
  <c r="G85" i="9"/>
  <c r="F85" i="9"/>
  <c r="H84" i="9"/>
  <c r="E84" i="9" s="1"/>
  <c r="B84" i="9" s="1"/>
  <c r="G84" i="9"/>
  <c r="F84" i="9"/>
  <c r="H83" i="9"/>
  <c r="E83" i="9" s="1"/>
  <c r="B83" i="9" s="1"/>
  <c r="G83" i="9"/>
  <c r="F83" i="9"/>
  <c r="H82" i="9"/>
  <c r="G82" i="9"/>
  <c r="F82" i="9"/>
  <c r="H81" i="9"/>
  <c r="G81" i="9"/>
  <c r="F81" i="9"/>
  <c r="H80" i="9"/>
  <c r="E80" i="9" s="1"/>
  <c r="B80" i="9" s="1"/>
  <c r="G80" i="9"/>
  <c r="F80" i="9"/>
  <c r="H79" i="9"/>
  <c r="G79" i="9"/>
  <c r="F79" i="9"/>
  <c r="E79" i="9"/>
  <c r="B79" i="9" s="1"/>
  <c r="H78" i="9"/>
  <c r="G78" i="9"/>
  <c r="E78" i="9" s="1"/>
  <c r="B78" i="9" s="1"/>
  <c r="F78" i="9"/>
  <c r="H77" i="9"/>
  <c r="G77" i="9"/>
  <c r="F77" i="9"/>
  <c r="H76" i="9"/>
  <c r="E76" i="9" s="1"/>
  <c r="B76" i="9" s="1"/>
  <c r="G76" i="9"/>
  <c r="F76" i="9"/>
  <c r="H75" i="9"/>
  <c r="G75" i="9"/>
  <c r="F75" i="9"/>
  <c r="E75" i="9"/>
  <c r="B75" i="9" s="1"/>
  <c r="H74" i="9"/>
  <c r="G74" i="9"/>
  <c r="E74" i="9" s="1"/>
  <c r="B74" i="9" s="1"/>
  <c r="F74" i="9"/>
  <c r="H73" i="9"/>
  <c r="G73" i="9"/>
  <c r="F73" i="9"/>
  <c r="H72" i="9"/>
  <c r="E72" i="9" s="1"/>
  <c r="B72" i="9" s="1"/>
  <c r="G72" i="9"/>
  <c r="F72" i="9"/>
  <c r="H71" i="9"/>
  <c r="G71" i="9"/>
  <c r="F71" i="9"/>
  <c r="E71" i="9"/>
  <c r="B71" i="9" s="1"/>
  <c r="H70" i="9"/>
  <c r="G70" i="9"/>
  <c r="E70" i="9" s="1"/>
  <c r="B70" i="9" s="1"/>
  <c r="F70" i="9"/>
  <c r="H69" i="9"/>
  <c r="G69" i="9"/>
  <c r="F69" i="9"/>
  <c r="H68" i="9"/>
  <c r="E68" i="9" s="1"/>
  <c r="B68" i="9" s="1"/>
  <c r="G68" i="9"/>
  <c r="F68" i="9"/>
  <c r="H67" i="9"/>
  <c r="G67" i="9"/>
  <c r="F67" i="9"/>
  <c r="E67" i="9"/>
  <c r="B67" i="9" s="1"/>
  <c r="H66" i="9"/>
  <c r="G66" i="9"/>
  <c r="E66" i="9" s="1"/>
  <c r="B66" i="9" s="1"/>
  <c r="F66" i="9"/>
  <c r="H65" i="9"/>
  <c r="G65" i="9"/>
  <c r="F65" i="9"/>
  <c r="H64" i="9"/>
  <c r="E64" i="9" s="1"/>
  <c r="B64" i="9" s="1"/>
  <c r="G64" i="9"/>
  <c r="F64" i="9"/>
  <c r="H63" i="9"/>
  <c r="G63" i="9"/>
  <c r="F63" i="9"/>
  <c r="E63" i="9"/>
  <c r="B63" i="9" s="1"/>
  <c r="H62" i="9"/>
  <c r="G62" i="9"/>
  <c r="E62" i="9" s="1"/>
  <c r="B62" i="9" s="1"/>
  <c r="F62" i="9"/>
  <c r="H61" i="9"/>
  <c r="G61" i="9"/>
  <c r="F61" i="9"/>
  <c r="H60" i="9"/>
  <c r="E60" i="9" s="1"/>
  <c r="B60" i="9" s="1"/>
  <c r="G60" i="9"/>
  <c r="F60" i="9"/>
  <c r="H59" i="9"/>
  <c r="G59" i="9"/>
  <c r="F59" i="9"/>
  <c r="E59" i="9"/>
  <c r="B59" i="9" s="1"/>
  <c r="H58" i="9"/>
  <c r="G58" i="9"/>
  <c r="E58" i="9" s="1"/>
  <c r="B58" i="9" s="1"/>
  <c r="F58" i="9"/>
  <c r="H57" i="9"/>
  <c r="G57" i="9"/>
  <c r="F57" i="9"/>
  <c r="H56" i="9"/>
  <c r="E56" i="9" s="1"/>
  <c r="B56" i="9" s="1"/>
  <c r="G56" i="9"/>
  <c r="F56" i="9"/>
  <c r="H55" i="9"/>
  <c r="G55" i="9"/>
  <c r="F55" i="9"/>
  <c r="E55" i="9"/>
  <c r="B55" i="9" s="1"/>
  <c r="H54" i="9"/>
  <c r="G54" i="9"/>
  <c r="F54" i="9"/>
  <c r="H53" i="9"/>
  <c r="G53" i="9"/>
  <c r="F53" i="9"/>
  <c r="H52" i="9"/>
  <c r="E52" i="9" s="1"/>
  <c r="B52" i="9" s="1"/>
  <c r="G52" i="9"/>
  <c r="F52" i="9"/>
  <c r="H51" i="9"/>
  <c r="E51" i="9" s="1"/>
  <c r="B51" i="9" s="1"/>
  <c r="G51" i="9"/>
  <c r="F51" i="9"/>
  <c r="H50" i="9"/>
  <c r="G50" i="9"/>
  <c r="F50" i="9"/>
  <c r="H49" i="9"/>
  <c r="G49" i="9"/>
  <c r="F49" i="9"/>
  <c r="H48" i="9"/>
  <c r="E48" i="9" s="1"/>
  <c r="B48" i="9" s="1"/>
  <c r="G48" i="9"/>
  <c r="F48" i="9"/>
  <c r="H47" i="9"/>
  <c r="G47" i="9"/>
  <c r="F47" i="9"/>
  <c r="E47" i="9"/>
  <c r="B47" i="9" s="1"/>
  <c r="H46" i="9"/>
  <c r="G46" i="9"/>
  <c r="E46" i="9" s="1"/>
  <c r="B46" i="9" s="1"/>
  <c r="F46" i="9"/>
  <c r="H45" i="9"/>
  <c r="G45" i="9"/>
  <c r="F45" i="9"/>
  <c r="H44" i="9"/>
  <c r="E44" i="9" s="1"/>
  <c r="B44" i="9" s="1"/>
  <c r="G44" i="9"/>
  <c r="F44" i="9"/>
  <c r="H43" i="9"/>
  <c r="G43" i="9"/>
  <c r="F43" i="9"/>
  <c r="E43" i="9"/>
  <c r="B43" i="9" s="1"/>
  <c r="H42" i="9"/>
  <c r="G42" i="9"/>
  <c r="F42" i="9"/>
  <c r="H41" i="9"/>
  <c r="G41" i="9"/>
  <c r="F41" i="9"/>
  <c r="H40" i="9"/>
  <c r="E40" i="9" s="1"/>
  <c r="B40" i="9" s="1"/>
  <c r="G40" i="9"/>
  <c r="F40" i="9"/>
  <c r="H39" i="9"/>
  <c r="E39" i="9" s="1"/>
  <c r="B39" i="9" s="1"/>
  <c r="G39" i="9"/>
  <c r="F39" i="9"/>
  <c r="H38" i="9"/>
  <c r="G38" i="9"/>
  <c r="F38" i="9"/>
  <c r="H37" i="9"/>
  <c r="G37" i="9"/>
  <c r="F37" i="9"/>
  <c r="H36" i="9"/>
  <c r="G36" i="9"/>
  <c r="F36" i="9"/>
  <c r="H35" i="9"/>
  <c r="G35" i="9"/>
  <c r="F35" i="9"/>
  <c r="E35" i="9"/>
  <c r="B35" i="9" s="1"/>
  <c r="H34" i="9"/>
  <c r="G34" i="9"/>
  <c r="E34" i="9" s="1"/>
  <c r="B34" i="9" s="1"/>
  <c r="F34" i="9"/>
  <c r="H33" i="9"/>
  <c r="G33" i="9"/>
  <c r="F33" i="9"/>
  <c r="H32" i="9"/>
  <c r="E32" i="9" s="1"/>
  <c r="B32" i="9" s="1"/>
  <c r="G32" i="9"/>
  <c r="F32" i="9"/>
  <c r="H31" i="9"/>
  <c r="G31" i="9"/>
  <c r="F31" i="9"/>
  <c r="H30" i="9"/>
  <c r="G30" i="9"/>
  <c r="F30" i="9"/>
  <c r="H29" i="9"/>
  <c r="G29" i="9"/>
  <c r="F29" i="9"/>
  <c r="H28" i="9"/>
  <c r="E28" i="9" s="1"/>
  <c r="B28" i="9" s="1"/>
  <c r="G28" i="9"/>
  <c r="F28" i="9"/>
  <c r="H27" i="9"/>
  <c r="G27" i="9"/>
  <c r="F27" i="9"/>
  <c r="E27" i="9"/>
  <c r="B27" i="9" s="1"/>
  <c r="H26" i="9"/>
  <c r="G26" i="9"/>
  <c r="E26" i="9" s="1"/>
  <c r="B26" i="9" s="1"/>
  <c r="F26" i="9"/>
  <c r="H25" i="9"/>
  <c r="G25" i="9"/>
  <c r="F25" i="9"/>
  <c r="F24" i="9"/>
  <c r="F4" i="9"/>
  <c r="O3" i="9"/>
  <c r="G296" i="9" s="1"/>
  <c r="I3" i="9"/>
  <c r="H3" i="9"/>
  <c r="G3" i="9"/>
  <c r="D104" i="8"/>
  <c r="D97" i="8"/>
  <c r="D92" i="8"/>
  <c r="D87" i="8"/>
  <c r="D82" i="8"/>
  <c r="C1659" i="1" s="1"/>
  <c r="H1659" i="1" s="1"/>
  <c r="D77" i="8"/>
  <c r="D72" i="8"/>
  <c r="D67" i="8"/>
  <c r="D62" i="8"/>
  <c r="C1639" i="1" s="1"/>
  <c r="H1639" i="1" s="1"/>
  <c r="D57" i="8"/>
  <c r="C1634" i="1" s="1"/>
  <c r="G1634" i="1" s="1"/>
  <c r="D52" i="8"/>
  <c r="D46" i="8"/>
  <c r="D37" i="8"/>
  <c r="D27" i="8"/>
  <c r="D18" i="8"/>
  <c r="C1595" i="1" s="1"/>
  <c r="D8" i="8"/>
  <c r="E44" i="7"/>
  <c r="I36" i="3" s="1"/>
  <c r="D44" i="7"/>
  <c r="E39" i="7"/>
  <c r="D39" i="7"/>
  <c r="D38" i="7" s="1"/>
  <c r="E38" i="7"/>
  <c r="I35" i="3" s="1"/>
  <c r="E30" i="7"/>
  <c r="D30" i="7"/>
  <c r="E23" i="7"/>
  <c r="E22" i="7" s="1"/>
  <c r="I34" i="3" s="1"/>
  <c r="D23" i="7"/>
  <c r="D22" i="7" s="1"/>
  <c r="E14" i="7"/>
  <c r="D14" i="7"/>
  <c r="E7" i="7"/>
  <c r="E6" i="7" s="1"/>
  <c r="D1539" i="1" s="1"/>
  <c r="D7" i="7"/>
  <c r="D6" i="7" s="1"/>
  <c r="F140" i="6"/>
  <c r="F139" i="6"/>
  <c r="F138" i="6"/>
  <c r="F137" i="6"/>
  <c r="F136" i="6"/>
  <c r="F135" i="6"/>
  <c r="F134" i="6"/>
  <c r="F133" i="6"/>
  <c r="F132" i="6"/>
  <c r="F131" i="6"/>
  <c r="E130" i="6"/>
  <c r="D130" i="6"/>
  <c r="E129" i="6"/>
  <c r="D1525" i="1" s="1"/>
  <c r="F128" i="6"/>
  <c r="F127" i="6"/>
  <c r="F126" i="6"/>
  <c r="F125" i="6"/>
  <c r="F124" i="6"/>
  <c r="F123" i="6"/>
  <c r="E122" i="6"/>
  <c r="D1518" i="1" s="1"/>
  <c r="D122" i="6"/>
  <c r="F121" i="6"/>
  <c r="F120" i="6"/>
  <c r="F119" i="6"/>
  <c r="F118" i="6"/>
  <c r="E118" i="6"/>
  <c r="D118" i="6"/>
  <c r="F117" i="6"/>
  <c r="F116" i="6"/>
  <c r="E115" i="6"/>
  <c r="D115" i="6"/>
  <c r="F113" i="6"/>
  <c r="F112" i="6"/>
  <c r="F111" i="6"/>
  <c r="F110" i="6"/>
  <c r="F109" i="6"/>
  <c r="F108" i="6"/>
  <c r="F107" i="6"/>
  <c r="E107" i="6"/>
  <c r="D1503" i="1" s="1"/>
  <c r="H1503" i="1" s="1"/>
  <c r="D107" i="6"/>
  <c r="F106" i="6"/>
  <c r="F105" i="6"/>
  <c r="F104" i="6"/>
  <c r="F103" i="6"/>
  <c r="F102" i="6"/>
  <c r="F101" i="6"/>
  <c r="F100" i="6"/>
  <c r="E99" i="6"/>
  <c r="D99" i="6"/>
  <c r="F98" i="6"/>
  <c r="F97" i="6"/>
  <c r="F96" i="6"/>
  <c r="F95" i="6"/>
  <c r="E94" i="6"/>
  <c r="D94" i="6"/>
  <c r="F94" i="6" s="1"/>
  <c r="F93" i="6"/>
  <c r="F92" i="6"/>
  <c r="F91" i="6"/>
  <c r="F90" i="6"/>
  <c r="E90" i="6"/>
  <c r="E89" i="6" s="1"/>
  <c r="D1485" i="1" s="1"/>
  <c r="D90" i="6"/>
  <c r="F88" i="6"/>
  <c r="F87" i="6"/>
  <c r="F86" i="6"/>
  <c r="F85" i="6"/>
  <c r="F84" i="6"/>
  <c r="F83" i="6"/>
  <c r="E82" i="6"/>
  <c r="F82" i="6" s="1"/>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E39" i="6"/>
  <c r="F39" i="6" s="1"/>
  <c r="D39" i="6"/>
  <c r="F38" i="6"/>
  <c r="F37" i="6"/>
  <c r="E36" i="6"/>
  <c r="D36" i="6"/>
  <c r="F34" i="6"/>
  <c r="F33" i="6"/>
  <c r="F32" i="6"/>
  <c r="F31" i="6"/>
  <c r="F30" i="6"/>
  <c r="F29" i="6"/>
  <c r="E28" i="6"/>
  <c r="D1424" i="1" s="1"/>
  <c r="H1424" i="1" s="1"/>
  <c r="D28" i="6"/>
  <c r="F27" i="6"/>
  <c r="F26" i="6"/>
  <c r="F25" i="6"/>
  <c r="F24" i="6"/>
  <c r="F23" i="6"/>
  <c r="E22" i="6"/>
  <c r="D22" i="6"/>
  <c r="F22" i="6" s="1"/>
  <c r="F21" i="6"/>
  <c r="F20" i="6"/>
  <c r="F19" i="6"/>
  <c r="F18" i="6"/>
  <c r="F17" i="6"/>
  <c r="F16" i="6"/>
  <c r="F15" i="6"/>
  <c r="F14" i="6"/>
  <c r="E13" i="6"/>
  <c r="F13" i="6" s="1"/>
  <c r="D13" i="6"/>
  <c r="F12" i="6"/>
  <c r="F11" i="6"/>
  <c r="E10" i="6"/>
  <c r="D10" i="6"/>
  <c r="F10" i="6" s="1"/>
  <c r="F9" i="6"/>
  <c r="F8" i="6"/>
  <c r="F7" i="6"/>
  <c r="E6" i="6"/>
  <c r="E5" i="6" s="1"/>
  <c r="D1401" i="1" s="1"/>
  <c r="H1401" i="1" s="1"/>
  <c r="D6" i="6"/>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1301" i="1" s="1"/>
  <c r="D297" i="5"/>
  <c r="D296" i="5" s="1"/>
  <c r="F296" i="5"/>
  <c r="F295" i="5"/>
  <c r="F294" i="5"/>
  <c r="F293" i="5"/>
  <c r="F292" i="5"/>
  <c r="E291" i="5"/>
  <c r="D291" i="5"/>
  <c r="F291" i="5" s="1"/>
  <c r="F290" i="5"/>
  <c r="F289" i="5"/>
  <c r="F288" i="5"/>
  <c r="F287" i="5"/>
  <c r="F286" i="5"/>
  <c r="F285" i="5"/>
  <c r="F284" i="5"/>
  <c r="F283" i="5"/>
  <c r="F282" i="5"/>
  <c r="F281" i="5"/>
  <c r="F280" i="5"/>
  <c r="F279" i="5"/>
  <c r="F278" i="5"/>
  <c r="E277" i="5"/>
  <c r="E274" i="5" s="1"/>
  <c r="D1278" i="1" s="1"/>
  <c r="D277" i="5"/>
  <c r="F276" i="5"/>
  <c r="F275" i="5"/>
  <c r="F273" i="5"/>
  <c r="F272" i="5"/>
  <c r="F271" i="5"/>
  <c r="F270" i="5"/>
  <c r="F269" i="5"/>
  <c r="F268" i="5"/>
  <c r="F267" i="5"/>
  <c r="F266" i="5"/>
  <c r="F265" i="5"/>
  <c r="F264" i="5"/>
  <c r="E264" i="5"/>
  <c r="D264" i="5"/>
  <c r="F263" i="5"/>
  <c r="F262" i="5"/>
  <c r="F261" i="5"/>
  <c r="E260" i="5"/>
  <c r="D1264" i="1" s="1"/>
  <c r="H1264" i="1" s="1"/>
  <c r="D260" i="5"/>
  <c r="F259" i="5"/>
  <c r="F258" i="5"/>
  <c r="F257" i="5"/>
  <c r="E256" i="5"/>
  <c r="D256" i="5"/>
  <c r="D255" i="5"/>
  <c r="F255" i="5" s="1"/>
  <c r="F254" i="5"/>
  <c r="F253" i="5"/>
  <c r="E252" i="5"/>
  <c r="F252" i="5" s="1"/>
  <c r="D252" i="5"/>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F220" i="5"/>
  <c r="E220" i="5"/>
  <c r="D220" i="5"/>
  <c r="E219" i="5"/>
  <c r="H339" i="9" s="1"/>
  <c r="D219" i="5"/>
  <c r="F218" i="5"/>
  <c r="F217" i="5"/>
  <c r="F216" i="5"/>
  <c r="F215" i="5"/>
  <c r="F214" i="5"/>
  <c r="F213" i="5"/>
  <c r="F212" i="5"/>
  <c r="F211" i="5"/>
  <c r="E211" i="5"/>
  <c r="D211" i="5"/>
  <c r="F210" i="5"/>
  <c r="F209" i="5"/>
  <c r="F208" i="5"/>
  <c r="F207" i="5"/>
  <c r="F206" i="5"/>
  <c r="F205" i="5"/>
  <c r="E204" i="5"/>
  <c r="D204" i="5"/>
  <c r="E203" i="5"/>
  <c r="H338" i="9" s="1"/>
  <c r="F202" i="5"/>
  <c r="F201" i="5"/>
  <c r="F200" i="5"/>
  <c r="F199" i="5"/>
  <c r="F198" i="5"/>
  <c r="F197" i="5"/>
  <c r="E197" i="5"/>
  <c r="H337" i="9" s="1"/>
  <c r="D197" i="5"/>
  <c r="G337" i="9" s="1"/>
  <c r="F196" i="5"/>
  <c r="F195" i="5"/>
  <c r="F194" i="5"/>
  <c r="F193" i="5"/>
  <c r="F192" i="5"/>
  <c r="F191" i="5"/>
  <c r="F190" i="5"/>
  <c r="F189" i="5"/>
  <c r="F188" i="5"/>
  <c r="F187" i="5"/>
  <c r="E186" i="5"/>
  <c r="D186" i="5"/>
  <c r="F185" i="5"/>
  <c r="F184" i="5"/>
  <c r="F183" i="5"/>
  <c r="F182" i="5"/>
  <c r="E181" i="5"/>
  <c r="E178" i="5" s="1"/>
  <c r="D1182" i="1" s="1"/>
  <c r="D181" i="5"/>
  <c r="F180" i="5"/>
  <c r="F179"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155" i="1" s="1"/>
  <c r="D150" i="5"/>
  <c r="F149" i="5"/>
  <c r="F148" i="5"/>
  <c r="F146" i="5"/>
  <c r="F145" i="5"/>
  <c r="F144" i="5"/>
  <c r="E143" i="5"/>
  <c r="D143" i="5"/>
  <c r="F143" i="5" s="1"/>
  <c r="F142" i="5"/>
  <c r="F141" i="5"/>
  <c r="F140" i="5"/>
  <c r="F139" i="5"/>
  <c r="F138" i="5"/>
  <c r="F137" i="5"/>
  <c r="E136" i="5"/>
  <c r="E135" i="5" s="1"/>
  <c r="D1140" i="1" s="1"/>
  <c r="D136" i="5"/>
  <c r="D135" i="5"/>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4" i="9" s="1"/>
  <c r="D89" i="5"/>
  <c r="E88" i="5"/>
  <c r="F87" i="5"/>
  <c r="F86" i="5"/>
  <c r="F85" i="5"/>
  <c r="F84" i="5"/>
  <c r="F83" i="5"/>
  <c r="E82" i="5"/>
  <c r="F82" i="5" s="1"/>
  <c r="D82" i="5"/>
  <c r="F81" i="5"/>
  <c r="F80" i="5"/>
  <c r="F79" i="5"/>
  <c r="F78" i="5"/>
  <c r="F77" i="5"/>
  <c r="F76" i="5"/>
  <c r="E76" i="5"/>
  <c r="D76" i="5"/>
  <c r="F75" i="5"/>
  <c r="F74" i="5"/>
  <c r="F73" i="5"/>
  <c r="F72" i="5"/>
  <c r="E71" i="5"/>
  <c r="E70" i="5" s="1"/>
  <c r="D1075" i="1" s="1"/>
  <c r="H1075" i="1" s="1"/>
  <c r="D71" i="5"/>
  <c r="D70" i="5"/>
  <c r="F68" i="5"/>
  <c r="F67" i="5"/>
  <c r="F66" i="5"/>
  <c r="F65" i="5"/>
  <c r="F64" i="5"/>
  <c r="E63" i="5"/>
  <c r="D63" i="5"/>
  <c r="F63" i="5" s="1"/>
  <c r="F62" i="5"/>
  <c r="F61" i="5"/>
  <c r="F60" i="5"/>
  <c r="F59" i="5"/>
  <c r="F58" i="5"/>
  <c r="F57" i="5"/>
  <c r="E56" i="5"/>
  <c r="D56" i="5"/>
  <c r="F55" i="5"/>
  <c r="F54" i="5"/>
  <c r="F53" i="5"/>
  <c r="F52" i="5"/>
  <c r="E52" i="5"/>
  <c r="D52" i="5"/>
  <c r="F51" i="5"/>
  <c r="F50" i="5"/>
  <c r="F49" i="5"/>
  <c r="F48" i="5"/>
  <c r="F47" i="5"/>
  <c r="F46" i="5"/>
  <c r="E45" i="5"/>
  <c r="D45" i="5"/>
  <c r="F44" i="5"/>
  <c r="F43" i="5"/>
  <c r="F42" i="5"/>
  <c r="F41" i="5"/>
  <c r="E41" i="5"/>
  <c r="D41" i="5"/>
  <c r="F40" i="5"/>
  <c r="F39" i="5"/>
  <c r="F38" i="5"/>
  <c r="F37" i="5"/>
  <c r="F36" i="5"/>
  <c r="F35" i="5"/>
  <c r="E35" i="5"/>
  <c r="D35" i="5"/>
  <c r="F34" i="5"/>
  <c r="F33" i="5"/>
  <c r="F32" i="5"/>
  <c r="F31" i="5"/>
  <c r="F30" i="5"/>
  <c r="E29" i="5"/>
  <c r="F29" i="5" s="1"/>
  <c r="D29" i="5"/>
  <c r="F28" i="5"/>
  <c r="F27" i="5"/>
  <c r="F26" i="5"/>
  <c r="F25" i="5"/>
  <c r="F24" i="5"/>
  <c r="F23" i="5"/>
  <c r="F22" i="5"/>
  <c r="F21" i="5"/>
  <c r="F20" i="5"/>
  <c r="E19" i="5"/>
  <c r="F19" i="5" s="1"/>
  <c r="D19" i="5"/>
  <c r="F18" i="5"/>
  <c r="F17" i="5"/>
  <c r="F16" i="5"/>
  <c r="F15" i="5"/>
  <c r="F14" i="5"/>
  <c r="E13" i="5"/>
  <c r="D13" i="5"/>
  <c r="D12" i="5"/>
  <c r="F11" i="5"/>
  <c r="F10" i="5"/>
  <c r="F9" i="5"/>
  <c r="E8" i="5"/>
  <c r="D1013" i="1"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F636" i="4"/>
  <c r="E636" i="4"/>
  <c r="E629" i="4" s="1"/>
  <c r="D636" i="4"/>
  <c r="F635" i="4"/>
  <c r="F634" i="4"/>
  <c r="F633" i="4"/>
  <c r="E633" i="4"/>
  <c r="D633" i="4"/>
  <c r="F632" i="4"/>
  <c r="F631" i="4"/>
  <c r="E630" i="4"/>
  <c r="D630" i="4"/>
  <c r="F628" i="4"/>
  <c r="F627" i="4"/>
  <c r="F626" i="4"/>
  <c r="F625" i="4"/>
  <c r="F624" i="4"/>
  <c r="F623" i="4"/>
  <c r="F622" i="4"/>
  <c r="E621" i="4"/>
  <c r="D621" i="4"/>
  <c r="F620" i="4"/>
  <c r="F619" i="4"/>
  <c r="F618" i="4"/>
  <c r="F617" i="4"/>
  <c r="E616" i="4"/>
  <c r="D616" i="4"/>
  <c r="F616" i="4" s="1"/>
  <c r="F615" i="4"/>
  <c r="F614" i="4"/>
  <c r="F613" i="4"/>
  <c r="F612" i="4"/>
  <c r="F611" i="4"/>
  <c r="F610" i="4"/>
  <c r="E609" i="4"/>
  <c r="D603" i="1" s="1"/>
  <c r="H603" i="1" s="1"/>
  <c r="D609" i="4"/>
  <c r="F609" i="4" s="1"/>
  <c r="F608" i="4"/>
  <c r="E607" i="4"/>
  <c r="H156" i="9" s="1"/>
  <c r="D607" i="4"/>
  <c r="F606" i="4"/>
  <c r="F605" i="4"/>
  <c r="F604" i="4"/>
  <c r="F603" i="4"/>
  <c r="E603" i="4"/>
  <c r="D603" i="4"/>
  <c r="F602" i="4"/>
  <c r="F601" i="4"/>
  <c r="F600" i="4"/>
  <c r="F599" i="4"/>
  <c r="F598" i="4"/>
  <c r="E598" i="4"/>
  <c r="D598" i="4"/>
  <c r="F596" i="4"/>
  <c r="F595" i="4"/>
  <c r="F594" i="4"/>
  <c r="E594" i="4"/>
  <c r="D594" i="4"/>
  <c r="F593" i="4"/>
  <c r="F592" i="4"/>
  <c r="F591" i="4"/>
  <c r="E591" i="4"/>
  <c r="D591" i="4"/>
  <c r="F590" i="4"/>
  <c r="F589" i="4"/>
  <c r="E589" i="4"/>
  <c r="D589" i="4"/>
  <c r="F588" i="4"/>
  <c r="F587" i="4"/>
  <c r="F586" i="4"/>
  <c r="E585" i="4"/>
  <c r="E584" i="4" s="1"/>
  <c r="D585" i="4"/>
  <c r="F583" i="4"/>
  <c r="F582" i="4"/>
  <c r="E581" i="4"/>
  <c r="D581" i="4"/>
  <c r="F581" i="4" s="1"/>
  <c r="F580" i="4"/>
  <c r="F579" i="4"/>
  <c r="F578" i="4"/>
  <c r="E578" i="4"/>
  <c r="D578" i="4"/>
  <c r="F577" i="4"/>
  <c r="F576" i="4"/>
  <c r="F575" i="4"/>
  <c r="E575" i="4"/>
  <c r="D575" i="4"/>
  <c r="F574" i="4"/>
  <c r="F573" i="4"/>
  <c r="E572" i="4"/>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7" i="4" s="1"/>
  <c r="D536" i="4"/>
  <c r="F534" i="4"/>
  <c r="F533" i="4"/>
  <c r="E532" i="4"/>
  <c r="D532" i="4"/>
  <c r="F532" i="4" s="1"/>
  <c r="F531" i="4"/>
  <c r="F530" i="4"/>
  <c r="E529" i="4"/>
  <c r="E522" i="4" s="1"/>
  <c r="D529" i="4"/>
  <c r="F528" i="4"/>
  <c r="F527" i="4"/>
  <c r="F526" i="4"/>
  <c r="E526" i="4"/>
  <c r="D526" i="4"/>
  <c r="F525" i="4"/>
  <c r="F524" i="4"/>
  <c r="F523" i="4"/>
  <c r="E523" i="4"/>
  <c r="D523" i="4"/>
  <c r="F521" i="4"/>
  <c r="F520" i="4"/>
  <c r="F519" i="4"/>
  <c r="F518" i="4"/>
  <c r="F517" i="4"/>
  <c r="F516" i="4"/>
  <c r="F515" i="4"/>
  <c r="E514" i="4"/>
  <c r="D514" i="4"/>
  <c r="F514" i="4" s="1"/>
  <c r="F513" i="4"/>
  <c r="F512" i="4"/>
  <c r="F511" i="4"/>
  <c r="F510" i="4"/>
  <c r="F509" i="4"/>
  <c r="E509" i="4"/>
  <c r="D509" i="4"/>
  <c r="F508" i="4"/>
  <c r="F507" i="4"/>
  <c r="F506" i="4"/>
  <c r="F505" i="4"/>
  <c r="F504" i="4"/>
  <c r="F503" i="4"/>
  <c r="E502" i="4"/>
  <c r="E491" i="4" s="1"/>
  <c r="D485" i="1" s="1"/>
  <c r="D502" i="4"/>
  <c r="F502" i="4" s="1"/>
  <c r="F501" i="4"/>
  <c r="F500" i="4"/>
  <c r="F499" i="4"/>
  <c r="F498" i="4"/>
  <c r="F497" i="4"/>
  <c r="E497" i="4"/>
  <c r="D497" i="4"/>
  <c r="F496" i="4"/>
  <c r="F495" i="4"/>
  <c r="F494" i="4"/>
  <c r="F493" i="4"/>
  <c r="F492" i="4"/>
  <c r="E492" i="4"/>
  <c r="D492" i="4"/>
  <c r="D491" i="4"/>
  <c r="F491" i="4" s="1"/>
  <c r="F490" i="4"/>
  <c r="F489" i="4"/>
  <c r="F488" i="4"/>
  <c r="E488" i="4"/>
  <c r="D488" i="4"/>
  <c r="F487" i="4"/>
  <c r="F486" i="4"/>
  <c r="F485" i="4"/>
  <c r="E485" i="4"/>
  <c r="D485" i="4"/>
  <c r="F484" i="4"/>
  <c r="F483" i="4"/>
  <c r="F482" i="4"/>
  <c r="F481" i="4"/>
  <c r="F480" i="4"/>
  <c r="E480" i="4"/>
  <c r="D480" i="4"/>
  <c r="E479" i="4"/>
  <c r="D479" i="4"/>
  <c r="F479" i="4" s="1"/>
  <c r="F478" i="4"/>
  <c r="F477" i="4"/>
  <c r="F476" i="4"/>
  <c r="E476" i="4"/>
  <c r="D476" i="4"/>
  <c r="F475" i="4"/>
  <c r="F474" i="4"/>
  <c r="F473" i="4"/>
  <c r="E473" i="4"/>
  <c r="D473" i="4"/>
  <c r="F472" i="4"/>
  <c r="F471" i="4"/>
  <c r="E470" i="4"/>
  <c r="D470" i="4"/>
  <c r="F470" i="4" s="1"/>
  <c r="F469" i="4"/>
  <c r="F468" i="4"/>
  <c r="E467" i="4"/>
  <c r="D467" i="4"/>
  <c r="F467" i="4" s="1"/>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E431" i="4" s="1"/>
  <c r="D432" i="4"/>
  <c r="D431" i="4"/>
  <c r="F431" i="4" s="1"/>
  <c r="E428" i="4"/>
  <c r="D423" i="1" s="1"/>
  <c r="D428" i="4"/>
  <c r="F427" i="4"/>
  <c r="E427" i="4"/>
  <c r="D422" i="1" s="1"/>
  <c r="D427" i="4"/>
  <c r="E426" i="4"/>
  <c r="E647" i="4" s="1"/>
  <c r="D641" i="1" s="1"/>
  <c r="D426" i="4"/>
  <c r="F421" i="4"/>
  <c r="F420" i="4"/>
  <c r="F419" i="4"/>
  <c r="F416" i="4"/>
  <c r="F415" i="4"/>
  <c r="F414" i="4"/>
  <c r="F413" i="4"/>
  <c r="E412" i="4"/>
  <c r="D412" i="4"/>
  <c r="F411" i="4"/>
  <c r="E410" i="4"/>
  <c r="D410" i="4"/>
  <c r="F410" i="4" s="1"/>
  <c r="F409" i="4"/>
  <c r="F408" i="4"/>
  <c r="F407" i="4"/>
  <c r="E407" i="4"/>
  <c r="D407" i="4"/>
  <c r="E406"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F379" i="4" s="1"/>
  <c r="D379" i="4"/>
  <c r="F378" i="4"/>
  <c r="F377" i="4"/>
  <c r="F376" i="4"/>
  <c r="F375" i="4"/>
  <c r="E374" i="4"/>
  <c r="D374" i="4"/>
  <c r="F372" i="4"/>
  <c r="F371" i="4"/>
  <c r="F370" i="4"/>
  <c r="F369" i="4"/>
  <c r="F368" i="4"/>
  <c r="F367" i="4"/>
  <c r="E366" i="4"/>
  <c r="E361" i="4" s="1"/>
  <c r="D366" i="4"/>
  <c r="F365" i="4"/>
  <c r="F364" i="4"/>
  <c r="F363" i="4"/>
  <c r="F362" i="4"/>
  <c r="E362" i="4"/>
  <c r="D362" i="4"/>
  <c r="F359" i="4"/>
  <c r="E358" i="4"/>
  <c r="D358" i="4"/>
  <c r="F358" i="4" s="1"/>
  <c r="F357" i="4"/>
  <c r="F356" i="4"/>
  <c r="F355" i="4"/>
  <c r="E355" i="4"/>
  <c r="D355" i="4"/>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E321" i="4" s="1"/>
  <c r="D316" i="1" s="1"/>
  <c r="D322" i="4"/>
  <c r="F322" i="4" s="1"/>
  <c r="F320" i="4"/>
  <c r="F319" i="4"/>
  <c r="F318" i="4"/>
  <c r="F317" i="4"/>
  <c r="F316" i="4"/>
  <c r="F315" i="4"/>
  <c r="E314" i="4"/>
  <c r="D314" i="4"/>
  <c r="F313" i="4"/>
  <c r="F312" i="4"/>
  <c r="F311" i="4"/>
  <c r="E310" i="4"/>
  <c r="D305" i="1" s="1"/>
  <c r="D310"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D274" i="4"/>
  <c r="F272" i="4"/>
  <c r="F271" i="4"/>
  <c r="F270" i="4"/>
  <c r="E269" i="4"/>
  <c r="D269" i="4"/>
  <c r="F268" i="4"/>
  <c r="F267" i="4"/>
  <c r="F266" i="4"/>
  <c r="F265" i="4"/>
  <c r="F264" i="4"/>
  <c r="E263" i="4"/>
  <c r="D263" i="4"/>
  <c r="F263" i="4" s="1"/>
  <c r="F261" i="4"/>
  <c r="F260" i="4"/>
  <c r="F259" i="4"/>
  <c r="F258" i="4"/>
  <c r="F257" i="4"/>
  <c r="E257" i="4"/>
  <c r="D257" i="4"/>
  <c r="F256" i="4"/>
  <c r="F255" i="4"/>
  <c r="E254" i="4"/>
  <c r="D254" i="4"/>
  <c r="F254" i="4" s="1"/>
  <c r="F253" i="4"/>
  <c r="F252" i="4"/>
  <c r="F251" i="4"/>
  <c r="E250" i="4"/>
  <c r="F250" i="4" s="1"/>
  <c r="D250" i="4"/>
  <c r="F249" i="4"/>
  <c r="F248" i="4"/>
  <c r="F247" i="4"/>
  <c r="E246" i="4"/>
  <c r="D246" i="4"/>
  <c r="F246" i="4" s="1"/>
  <c r="F245" i="4"/>
  <c r="F244" i="4"/>
  <c r="F243" i="4"/>
  <c r="F242" i="4"/>
  <c r="E242" i="4"/>
  <c r="D242" i="4"/>
  <c r="F241" i="4"/>
  <c r="F240" i="4"/>
  <c r="F239" i="4"/>
  <c r="F238" i="4"/>
  <c r="E237" i="4"/>
  <c r="D237" i="4"/>
  <c r="F236" i="4"/>
  <c r="F235" i="4"/>
  <c r="F234" i="4"/>
  <c r="E234" i="4"/>
  <c r="D234" i="4"/>
  <c r="F233" i="4"/>
  <c r="F232" i="4"/>
  <c r="F231" i="4"/>
  <c r="E231" i="4"/>
  <c r="D231" i="4"/>
  <c r="F229" i="4"/>
  <c r="F228" i="4"/>
  <c r="F227" i="4"/>
  <c r="F226" i="4"/>
  <c r="E225" i="4"/>
  <c r="D225" i="4"/>
  <c r="F225" i="4" s="1"/>
  <c r="F224" i="4"/>
  <c r="F223" i="4"/>
  <c r="F222" i="4"/>
  <c r="E222" i="4"/>
  <c r="D222" i="4"/>
  <c r="E221" i="4"/>
  <c r="D221" i="4"/>
  <c r="F220" i="4"/>
  <c r="F219" i="4"/>
  <c r="F218" i="4"/>
  <c r="F217" i="4"/>
  <c r="E216" i="4"/>
  <c r="D212" i="1" s="1"/>
  <c r="D216" i="4"/>
  <c r="F215" i="4"/>
  <c r="F214" i="4"/>
  <c r="F213" i="4"/>
  <c r="F212" i="4"/>
  <c r="F211" i="4"/>
  <c r="F210" i="4"/>
  <c r="F209" i="4"/>
  <c r="F208" i="4"/>
  <c r="E208" i="4"/>
  <c r="D208" i="4"/>
  <c r="F207" i="4"/>
  <c r="F206" i="4"/>
  <c r="F205" i="4"/>
  <c r="F204" i="4"/>
  <c r="E203" i="4"/>
  <c r="D203" i="4"/>
  <c r="F203" i="4" s="1"/>
  <c r="D202"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F165" i="4"/>
  <c r="E165" i="4"/>
  <c r="D165" i="4"/>
  <c r="F163" i="4"/>
  <c r="F162" i="4"/>
  <c r="F161" i="4"/>
  <c r="E160" i="4"/>
  <c r="D160" i="4"/>
  <c r="F159" i="4"/>
  <c r="F158" i="4"/>
  <c r="F157" i="4"/>
  <c r="F156" i="4"/>
  <c r="F155" i="4"/>
  <c r="E154" i="4"/>
  <c r="D154" i="4"/>
  <c r="F151" i="4"/>
  <c r="F150" i="4"/>
  <c r="F149" i="4"/>
  <c r="F148" i="4"/>
  <c r="F147" i="4"/>
  <c r="F146" i="4"/>
  <c r="F145" i="4"/>
  <c r="F144" i="4"/>
  <c r="F143" i="4"/>
  <c r="F142" i="4"/>
  <c r="F141" i="4"/>
  <c r="E141" i="4"/>
  <c r="D141" i="4"/>
  <c r="E140" i="4"/>
  <c r="F140" i="4" s="1"/>
  <c r="D140" i="4"/>
  <c r="F139" i="4"/>
  <c r="F138" i="4"/>
  <c r="F137" i="4"/>
  <c r="F136" i="4"/>
  <c r="E135" i="4"/>
  <c r="E134" i="4" s="1"/>
  <c r="D135" i="4"/>
  <c r="F135" i="4" s="1"/>
  <c r="F133" i="4"/>
  <c r="F132" i="4"/>
  <c r="F131" i="4"/>
  <c r="F130" i="4"/>
  <c r="F129" i="4"/>
  <c r="E129" i="4"/>
  <c r="D129" i="4"/>
  <c r="F128" i="4"/>
  <c r="F127" i="4"/>
  <c r="E126" i="4"/>
  <c r="D126" i="4"/>
  <c r="E125" i="4"/>
  <c r="F124" i="4"/>
  <c r="F123" i="4"/>
  <c r="F122" i="4"/>
  <c r="F121" i="4"/>
  <c r="E120" i="4"/>
  <c r="F120" i="4" s="1"/>
  <c r="D120" i="4"/>
  <c r="F119" i="4"/>
  <c r="F118" i="4"/>
  <c r="F117" i="4"/>
  <c r="F116" i="4"/>
  <c r="F115" i="4"/>
  <c r="F114" i="4"/>
  <c r="F113" i="4"/>
  <c r="E112" i="4"/>
  <c r="D112" i="4"/>
  <c r="F111" i="4"/>
  <c r="F110" i="4"/>
  <c r="F109" i="4"/>
  <c r="F108" i="4"/>
  <c r="E107" i="4"/>
  <c r="F107" i="4" s="1"/>
  <c r="D107" i="4"/>
  <c r="E106" i="4"/>
  <c r="D102" i="1" s="1"/>
  <c r="F105" i="4"/>
  <c r="F104" i="4"/>
  <c r="F103" i="4"/>
  <c r="F102" i="4"/>
  <c r="F101" i="4"/>
  <c r="F100" i="4"/>
  <c r="F99" i="4"/>
  <c r="E98" i="4"/>
  <c r="D98" i="4"/>
  <c r="F98" i="4" s="1"/>
  <c r="F97" i="4"/>
  <c r="F96" i="4"/>
  <c r="F95" i="4"/>
  <c r="F94" i="4"/>
  <c r="F93" i="4"/>
  <c r="F92" i="4"/>
  <c r="E91" i="4"/>
  <c r="E82" i="4" s="1"/>
  <c r="D91" i="4"/>
  <c r="F90" i="4"/>
  <c r="F89" i="4"/>
  <c r="F88" i="4"/>
  <c r="F87" i="4"/>
  <c r="F86" i="4"/>
  <c r="F85" i="4"/>
  <c r="F84" i="4"/>
  <c r="E83" i="4"/>
  <c r="F83" i="4" s="1"/>
  <c r="D83" i="4"/>
  <c r="F81" i="4"/>
  <c r="F80" i="4"/>
  <c r="F79" i="4"/>
  <c r="F78" i="4"/>
  <c r="E77" i="4"/>
  <c r="D77" i="4"/>
  <c r="F77" i="4" s="1"/>
  <c r="F76" i="4"/>
  <c r="F75" i="4"/>
  <c r="E74" i="4"/>
  <c r="D74" i="4"/>
  <c r="F74" i="4" s="1"/>
  <c r="F73" i="4"/>
  <c r="F72" i="4"/>
  <c r="F71" i="4"/>
  <c r="E71" i="4"/>
  <c r="D71" i="4"/>
  <c r="F70" i="4"/>
  <c r="F69" i="4"/>
  <c r="F68" i="4"/>
  <c r="E68" i="4"/>
  <c r="D68" i="4"/>
  <c r="F67" i="4"/>
  <c r="F66" i="4"/>
  <c r="F65" i="4"/>
  <c r="E64" i="4"/>
  <c r="D64" i="4"/>
  <c r="F64" i="4" s="1"/>
  <c r="F63" i="4"/>
  <c r="F62" i="4"/>
  <c r="F61" i="4"/>
  <c r="E61" i="4"/>
  <c r="D61" i="4"/>
  <c r="F60" i="4"/>
  <c r="F59" i="4"/>
  <c r="E58" i="4"/>
  <c r="F58" i="4" s="1"/>
  <c r="D58" i="4"/>
  <c r="F57" i="4"/>
  <c r="F56" i="4"/>
  <c r="F55" i="4"/>
  <c r="F54" i="4"/>
  <c r="F53" i="4"/>
  <c r="E53" i="4"/>
  <c r="D53" i="4"/>
  <c r="F52" i="4"/>
  <c r="F51" i="4"/>
  <c r="F50" i="4"/>
  <c r="E50" i="4"/>
  <c r="D50" i="4"/>
  <c r="F48" i="4"/>
  <c r="F47" i="4"/>
  <c r="F46" i="4"/>
  <c r="F45" i="4"/>
  <c r="E44" i="4"/>
  <c r="D44" i="4"/>
  <c r="E43" i="4"/>
  <c r="F42" i="4"/>
  <c r="F41" i="4"/>
  <c r="F40" i="4"/>
  <c r="F39" i="4"/>
  <c r="E39" i="4"/>
  <c r="D39" i="4"/>
  <c r="F38" i="4"/>
  <c r="F37" i="4"/>
  <c r="E36" i="4"/>
  <c r="D36" i="4"/>
  <c r="F36" i="4" s="1"/>
  <c r="F35" i="4"/>
  <c r="F34" i="4"/>
  <c r="F33" i="4"/>
  <c r="F32" i="4"/>
  <c r="F31" i="4"/>
  <c r="F30" i="4"/>
  <c r="E29" i="4"/>
  <c r="D25" i="1" s="1"/>
  <c r="D29" i="4"/>
  <c r="F28" i="4"/>
  <c r="F27" i="4"/>
  <c r="F26" i="4"/>
  <c r="F25" i="4"/>
  <c r="F24" i="4"/>
  <c r="E23" i="4"/>
  <c r="D23" i="4"/>
  <c r="F23" i="4" s="1"/>
  <c r="F22" i="4"/>
  <c r="F21" i="4"/>
  <c r="F20" i="4"/>
  <c r="F19" i="4"/>
  <c r="F18" i="4"/>
  <c r="E17" i="4"/>
  <c r="D17" i="4"/>
  <c r="F17" i="4" s="1"/>
  <c r="F16" i="4"/>
  <c r="F15" i="4"/>
  <c r="F14" i="4"/>
  <c r="F13" i="4"/>
  <c r="F12" i="4"/>
  <c r="F11" i="4"/>
  <c r="F10" i="4"/>
  <c r="F9" i="4"/>
  <c r="E8" i="4"/>
  <c r="D4" i="1" s="1"/>
  <c r="D8" i="4"/>
  <c r="G41" i="3"/>
  <c r="B41" i="3"/>
  <c r="G40" i="3"/>
  <c r="B40" i="3"/>
  <c r="G39" i="3"/>
  <c r="B39" i="3"/>
  <c r="H38" i="3"/>
  <c r="G38" i="3"/>
  <c r="B38" i="3"/>
  <c r="H36" i="3"/>
  <c r="G36" i="3"/>
  <c r="B36" i="3"/>
  <c r="H35" i="3"/>
  <c r="G35" i="3"/>
  <c r="B35" i="3"/>
  <c r="G34" i="3"/>
  <c r="B34" i="3"/>
  <c r="G33" i="3"/>
  <c r="B33" i="3"/>
  <c r="G31" i="3"/>
  <c r="B31"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s="1"/>
  <c r="L3" i="9" s="1"/>
  <c r="H1686" i="1"/>
  <c r="C1686" i="1"/>
  <c r="G1686" i="1" s="1"/>
  <c r="H1685" i="1"/>
  <c r="G1685" i="1"/>
  <c r="C1685" i="1"/>
  <c r="G1684" i="1"/>
  <c r="C1684" i="1"/>
  <c r="H1684" i="1" s="1"/>
  <c r="C1683" i="1"/>
  <c r="H1683" i="1" s="1"/>
  <c r="H1682" i="1"/>
  <c r="C1682" i="1"/>
  <c r="G1682" i="1" s="1"/>
  <c r="C1680" i="1"/>
  <c r="H1680" i="1" s="1"/>
  <c r="C1679" i="1"/>
  <c r="H1679" i="1" s="1"/>
  <c r="C1678" i="1"/>
  <c r="G1678" i="1" s="1"/>
  <c r="H1677" i="1"/>
  <c r="G1677" i="1"/>
  <c r="C1677" i="1"/>
  <c r="H1676" i="1"/>
  <c r="C1676" i="1"/>
  <c r="G1676" i="1" s="1"/>
  <c r="C1675" i="1"/>
  <c r="H1675" i="1" s="1"/>
  <c r="C1674" i="1"/>
  <c r="G1674" i="1" s="1"/>
  <c r="H1673" i="1"/>
  <c r="G1673" i="1"/>
  <c r="C1673" i="1"/>
  <c r="C1672" i="1"/>
  <c r="H1672" i="1" s="1"/>
  <c r="C1671" i="1"/>
  <c r="H1671" i="1" s="1"/>
  <c r="C1670" i="1"/>
  <c r="G1670" i="1" s="1"/>
  <c r="H1669" i="1"/>
  <c r="G1669" i="1"/>
  <c r="C1669" i="1"/>
  <c r="H1668" i="1"/>
  <c r="C1668" i="1"/>
  <c r="G1668" i="1" s="1"/>
  <c r="C1667" i="1"/>
  <c r="H1667" i="1" s="1"/>
  <c r="C1666" i="1"/>
  <c r="G1666" i="1" s="1"/>
  <c r="H1665" i="1"/>
  <c r="G1665" i="1"/>
  <c r="C1665" i="1"/>
  <c r="C1664" i="1"/>
  <c r="H1664" i="1" s="1"/>
  <c r="C1663" i="1"/>
  <c r="H1663" i="1" s="1"/>
  <c r="C1662" i="1"/>
  <c r="G1662" i="1" s="1"/>
  <c r="H1661" i="1"/>
  <c r="G1661" i="1"/>
  <c r="C1661" i="1"/>
  <c r="C1660" i="1"/>
  <c r="G1660" i="1" s="1"/>
  <c r="C1658" i="1"/>
  <c r="G1658" i="1" s="1"/>
  <c r="C1657" i="1"/>
  <c r="H1657" i="1" s="1"/>
  <c r="C1656" i="1"/>
  <c r="H1656" i="1" s="1"/>
  <c r="C1655" i="1"/>
  <c r="H1655" i="1" s="1"/>
  <c r="C1654" i="1"/>
  <c r="G1654" i="1" s="1"/>
  <c r="H1653" i="1"/>
  <c r="G1653" i="1"/>
  <c r="C1653" i="1"/>
  <c r="H1652" i="1"/>
  <c r="C1652" i="1"/>
  <c r="G1652" i="1" s="1"/>
  <c r="C1651" i="1"/>
  <c r="H1651" i="1" s="1"/>
  <c r="C1650" i="1"/>
  <c r="G1650" i="1" s="1"/>
  <c r="H1649" i="1"/>
  <c r="G1649" i="1"/>
  <c r="C1649" i="1"/>
  <c r="C1648" i="1"/>
  <c r="H1648" i="1" s="1"/>
  <c r="C1647" i="1"/>
  <c r="H1647" i="1" s="1"/>
  <c r="C1646" i="1"/>
  <c r="G1646" i="1" s="1"/>
  <c r="H1645" i="1"/>
  <c r="G1645" i="1"/>
  <c r="C1645" i="1"/>
  <c r="H1644" i="1"/>
  <c r="C1644" i="1"/>
  <c r="G1644" i="1" s="1"/>
  <c r="C1643" i="1"/>
  <c r="H1643" i="1" s="1"/>
  <c r="C1642" i="1"/>
  <c r="G1642" i="1" s="1"/>
  <c r="H1641" i="1"/>
  <c r="C1641" i="1"/>
  <c r="G1641" i="1" s="1"/>
  <c r="C1640" i="1"/>
  <c r="H1640" i="1" s="1"/>
  <c r="C1638" i="1"/>
  <c r="G1638" i="1" s="1"/>
  <c r="C1637" i="1"/>
  <c r="H1637" i="1" s="1"/>
  <c r="C1636" i="1"/>
  <c r="G1636" i="1" s="1"/>
  <c r="C1635" i="1"/>
  <c r="H1635" i="1" s="1"/>
  <c r="H1633" i="1"/>
  <c r="G1633" i="1"/>
  <c r="C1633" i="1"/>
  <c r="C1632" i="1"/>
  <c r="H1632" i="1" s="1"/>
  <c r="C1631" i="1"/>
  <c r="H1631" i="1" s="1"/>
  <c r="C1630" i="1"/>
  <c r="G1630" i="1" s="1"/>
  <c r="H1629" i="1"/>
  <c r="G1629" i="1"/>
  <c r="C1629" i="1"/>
  <c r="C1627" i="1"/>
  <c r="H1627" i="1" s="1"/>
  <c r="C1626" i="1"/>
  <c r="G1626" i="1" s="1"/>
  <c r="H1625" i="1"/>
  <c r="G1625" i="1"/>
  <c r="C1625" i="1"/>
  <c r="C1624" i="1"/>
  <c r="H1624" i="1" s="1"/>
  <c r="C1623" i="1"/>
  <c r="H1623" i="1" s="1"/>
  <c r="C1620" i="1"/>
  <c r="H1620" i="1" s="1"/>
  <c r="G1619" i="1"/>
  <c r="C1619" i="1"/>
  <c r="H1619" i="1" s="1"/>
  <c r="H1618" i="1"/>
  <c r="C1618" i="1"/>
  <c r="G1618" i="1" s="1"/>
  <c r="H1617" i="1"/>
  <c r="G1617" i="1"/>
  <c r="C1617" i="1"/>
  <c r="G1616" i="1"/>
  <c r="C1616" i="1"/>
  <c r="H1616" i="1" s="1"/>
  <c r="G1615" i="1"/>
  <c r="C1615" i="1"/>
  <c r="H1615" i="1" s="1"/>
  <c r="C1614" i="1"/>
  <c r="G1614" i="1" s="1"/>
  <c r="H1613" i="1"/>
  <c r="G1613" i="1"/>
  <c r="C1613" i="1"/>
  <c r="H1612" i="1"/>
  <c r="C1612" i="1"/>
  <c r="G1612" i="1" s="1"/>
  <c r="C1611" i="1"/>
  <c r="H1611" i="1" s="1"/>
  <c r="C1610" i="1"/>
  <c r="G1610" i="1" s="1"/>
  <c r="G1609" i="1"/>
  <c r="C1609" i="1"/>
  <c r="H1609" i="1" s="1"/>
  <c r="G1608" i="1"/>
  <c r="C1608" i="1"/>
  <c r="H1608" i="1" s="1"/>
  <c r="G1607" i="1"/>
  <c r="C1607" i="1"/>
  <c r="H1607" i="1" s="1"/>
  <c r="C1606" i="1"/>
  <c r="G1606" i="1" s="1"/>
  <c r="H1605" i="1"/>
  <c r="G1605" i="1"/>
  <c r="C1605" i="1"/>
  <c r="C1604" i="1"/>
  <c r="H1604" i="1" s="1"/>
  <c r="G1603" i="1"/>
  <c r="C1603" i="1"/>
  <c r="H1603" i="1" s="1"/>
  <c r="C1601" i="1"/>
  <c r="H1601" i="1" s="1"/>
  <c r="G1600" i="1"/>
  <c r="C1600" i="1"/>
  <c r="H1600" i="1" s="1"/>
  <c r="G1599" i="1"/>
  <c r="C1599" i="1"/>
  <c r="H1599" i="1" s="1"/>
  <c r="H1598" i="1"/>
  <c r="C1598" i="1"/>
  <c r="G1598" i="1" s="1"/>
  <c r="H1597" i="1"/>
  <c r="G1597" i="1"/>
  <c r="C1597" i="1"/>
  <c r="H1596" i="1"/>
  <c r="G1596" i="1"/>
  <c r="C1596" i="1"/>
  <c r="C1594" i="1"/>
  <c r="G1594" i="1" s="1"/>
  <c r="C1593" i="1"/>
  <c r="H1593" i="1" s="1"/>
  <c r="C1592" i="1"/>
  <c r="H1592" i="1" s="1"/>
  <c r="C1591" i="1"/>
  <c r="H1591" i="1" s="1"/>
  <c r="H1590" i="1"/>
  <c r="C1590" i="1"/>
  <c r="G1590" i="1" s="1"/>
  <c r="G1589" i="1"/>
  <c r="C1589" i="1"/>
  <c r="H1589" i="1" s="1"/>
  <c r="C1588" i="1"/>
  <c r="H1588" i="1" s="1"/>
  <c r="G1587" i="1"/>
  <c r="C1587" i="1"/>
  <c r="H1587" i="1" s="1"/>
  <c r="C1586" i="1"/>
  <c r="G1586" i="1" s="1"/>
  <c r="G1584" i="1"/>
  <c r="C1584" i="1"/>
  <c r="H1584" i="1" s="1"/>
  <c r="H1582" i="1"/>
  <c r="C1582" i="1"/>
  <c r="G1582" i="1" s="1"/>
  <c r="D1581" i="1"/>
  <c r="C1581" i="1"/>
  <c r="H1581" i="1" s="1"/>
  <c r="H1580" i="1"/>
  <c r="G1580" i="1"/>
  <c r="I1580" i="1" s="1"/>
  <c r="D1580" i="1"/>
  <c r="C1580" i="1"/>
  <c r="J1580" i="1" s="1"/>
  <c r="G1579" i="1"/>
  <c r="I1579" i="1" s="1"/>
  <c r="D1579" i="1"/>
  <c r="C1579" i="1"/>
  <c r="H1579" i="1" s="1"/>
  <c r="H1578" i="1"/>
  <c r="D1578" i="1"/>
  <c r="C1578" i="1"/>
  <c r="J1578" i="1" s="1"/>
  <c r="H1577" i="1"/>
  <c r="D1577" i="1"/>
  <c r="C1577" i="1"/>
  <c r="G1577" i="1" s="1"/>
  <c r="D1576" i="1"/>
  <c r="C1576" i="1"/>
  <c r="H1576" i="1" s="1"/>
  <c r="H1575" i="1"/>
  <c r="G1575" i="1"/>
  <c r="I1575" i="1" s="1"/>
  <c r="D1575" i="1"/>
  <c r="C1575" i="1"/>
  <c r="J1575" i="1" s="1"/>
  <c r="G1574" i="1"/>
  <c r="I1574" i="1" s="1"/>
  <c r="D1574" i="1"/>
  <c r="C1574" i="1"/>
  <c r="H1574" i="1" s="1"/>
  <c r="H1573" i="1"/>
  <c r="D1573" i="1"/>
  <c r="C1573" i="1"/>
  <c r="J1573" i="1" s="1"/>
  <c r="H1572" i="1"/>
  <c r="D1572" i="1"/>
  <c r="C1572" i="1"/>
  <c r="G1572" i="1" s="1"/>
  <c r="H1571" i="1"/>
  <c r="D1571" i="1"/>
  <c r="C1571" i="1"/>
  <c r="G1571" i="1" s="1"/>
  <c r="D1570" i="1"/>
  <c r="C1570" i="1"/>
  <c r="H1570" i="1" s="1"/>
  <c r="H1569" i="1"/>
  <c r="G1569" i="1"/>
  <c r="I1569" i="1" s="1"/>
  <c r="D1569" i="1"/>
  <c r="C1569" i="1"/>
  <c r="J1569" i="1" s="1"/>
  <c r="G1568" i="1"/>
  <c r="I1568" i="1" s="1"/>
  <c r="D1568" i="1"/>
  <c r="C1568" i="1"/>
  <c r="H1568" i="1" s="1"/>
  <c r="H1567" i="1"/>
  <c r="D1567" i="1"/>
  <c r="C1567" i="1"/>
  <c r="J1567" i="1" s="1"/>
  <c r="D1566" i="1"/>
  <c r="C1566" i="1"/>
  <c r="H1566" i="1" s="1"/>
  <c r="H1565" i="1"/>
  <c r="G1565" i="1"/>
  <c r="I1565" i="1" s="1"/>
  <c r="D1565" i="1"/>
  <c r="C1565" i="1"/>
  <c r="J1565" i="1" s="1"/>
  <c r="G1564" i="1"/>
  <c r="I1564" i="1" s="1"/>
  <c r="D1564" i="1"/>
  <c r="C1564" i="1"/>
  <c r="H1564" i="1" s="1"/>
  <c r="D1563" i="1"/>
  <c r="G1563" i="1" s="1"/>
  <c r="C1563" i="1"/>
  <c r="G1562" i="1"/>
  <c r="D1562" i="1"/>
  <c r="C1562" i="1"/>
  <c r="J1562" i="1" s="1"/>
  <c r="D1561" i="1"/>
  <c r="C1561" i="1"/>
  <c r="G1561" i="1" s="1"/>
  <c r="D1560" i="1"/>
  <c r="C1560" i="1"/>
  <c r="D1559" i="1"/>
  <c r="G1559" i="1" s="1"/>
  <c r="C1559" i="1"/>
  <c r="G1558" i="1"/>
  <c r="D1558" i="1"/>
  <c r="C1558" i="1"/>
  <c r="J1558" i="1" s="1"/>
  <c r="D1557" i="1"/>
  <c r="C1557" i="1"/>
  <c r="G1557" i="1" s="1"/>
  <c r="D1556" i="1"/>
  <c r="D1555" i="1"/>
  <c r="G1554" i="1"/>
  <c r="D1554" i="1"/>
  <c r="C1554" i="1"/>
  <c r="J1554" i="1" s="1"/>
  <c r="D1553" i="1"/>
  <c r="C1553" i="1"/>
  <c r="G1553" i="1" s="1"/>
  <c r="D1552" i="1"/>
  <c r="C1552" i="1"/>
  <c r="D1551" i="1"/>
  <c r="G1551" i="1" s="1"/>
  <c r="C1551" i="1"/>
  <c r="G1550" i="1"/>
  <c r="D1550" i="1"/>
  <c r="C1550" i="1"/>
  <c r="J1550" i="1" s="1"/>
  <c r="D1549" i="1"/>
  <c r="C1549" i="1"/>
  <c r="G1549" i="1" s="1"/>
  <c r="D1548" i="1"/>
  <c r="C1548" i="1"/>
  <c r="D1547" i="1"/>
  <c r="C1547" i="1"/>
  <c r="D1546" i="1"/>
  <c r="C1546" i="1"/>
  <c r="H1545" i="1"/>
  <c r="D1545" i="1"/>
  <c r="C1545" i="1"/>
  <c r="G1545" i="1" s="1"/>
  <c r="H1544" i="1"/>
  <c r="D1544" i="1"/>
  <c r="J1544" i="1" s="1"/>
  <c r="C1544" i="1"/>
  <c r="D1543" i="1"/>
  <c r="C1543" i="1"/>
  <c r="D1542" i="1"/>
  <c r="C1542" i="1"/>
  <c r="D1541" i="1"/>
  <c r="H1541" i="1" s="1"/>
  <c r="C1541" i="1"/>
  <c r="D1540" i="1"/>
  <c r="C1540" i="1"/>
  <c r="C1539" i="1"/>
  <c r="D1536" i="1"/>
  <c r="H1536" i="1" s="1"/>
  <c r="C1536" i="1"/>
  <c r="D1535" i="1"/>
  <c r="C1535" i="1"/>
  <c r="D1534" i="1"/>
  <c r="C1534" i="1"/>
  <c r="H1534" i="1" s="1"/>
  <c r="H1533" i="1"/>
  <c r="D1533" i="1"/>
  <c r="C1533" i="1"/>
  <c r="G1533" i="1" s="1"/>
  <c r="D1532" i="1"/>
  <c r="H1532" i="1" s="1"/>
  <c r="C1532" i="1"/>
  <c r="D1531" i="1"/>
  <c r="C1531" i="1"/>
  <c r="D1530" i="1"/>
  <c r="C1530" i="1"/>
  <c r="H1530" i="1" s="1"/>
  <c r="H1529" i="1"/>
  <c r="D1529" i="1"/>
  <c r="C1529" i="1"/>
  <c r="G1529" i="1" s="1"/>
  <c r="D1528" i="1"/>
  <c r="H1528" i="1" s="1"/>
  <c r="C1528" i="1"/>
  <c r="D1527" i="1"/>
  <c r="C1527" i="1"/>
  <c r="D1526" i="1"/>
  <c r="C1526" i="1"/>
  <c r="H1526" i="1" s="1"/>
  <c r="D1524" i="1"/>
  <c r="H1524" i="1" s="1"/>
  <c r="C1524" i="1"/>
  <c r="D1523" i="1"/>
  <c r="C1523" i="1"/>
  <c r="D1522" i="1"/>
  <c r="C1522" i="1"/>
  <c r="H1522" i="1" s="1"/>
  <c r="H1521" i="1"/>
  <c r="D1521" i="1"/>
  <c r="C1521" i="1"/>
  <c r="G1521" i="1" s="1"/>
  <c r="D1520" i="1"/>
  <c r="H1520" i="1" s="1"/>
  <c r="C1520" i="1"/>
  <c r="D1519" i="1"/>
  <c r="C1519" i="1"/>
  <c r="C1518" i="1"/>
  <c r="H1517" i="1"/>
  <c r="D1517" i="1"/>
  <c r="C1517" i="1"/>
  <c r="G1517" i="1" s="1"/>
  <c r="H1516" i="1"/>
  <c r="D1516" i="1"/>
  <c r="C1516" i="1"/>
  <c r="G1516" i="1" s="1"/>
  <c r="H1515" i="1"/>
  <c r="D1515" i="1"/>
  <c r="C1515" i="1"/>
  <c r="G1515" i="1" s="1"/>
  <c r="H1514" i="1"/>
  <c r="D1514" i="1"/>
  <c r="C1514" i="1"/>
  <c r="G1514" i="1" s="1"/>
  <c r="D1513" i="1"/>
  <c r="H1513" i="1" s="1"/>
  <c r="C1513" i="1"/>
  <c r="D1512" i="1"/>
  <c r="H1512" i="1" s="1"/>
  <c r="C1512" i="1"/>
  <c r="D1511" i="1"/>
  <c r="H1511" i="1" s="1"/>
  <c r="C1511" i="1"/>
  <c r="H1509" i="1"/>
  <c r="D1509" i="1"/>
  <c r="C1509" i="1"/>
  <c r="G1509" i="1" s="1"/>
  <c r="H1508" i="1"/>
  <c r="D1508" i="1"/>
  <c r="C1508" i="1"/>
  <c r="G1508" i="1" s="1"/>
  <c r="H1507" i="1"/>
  <c r="D1507" i="1"/>
  <c r="C1507" i="1"/>
  <c r="H1506" i="1"/>
  <c r="D1506" i="1"/>
  <c r="C1506" i="1"/>
  <c r="G1506" i="1" s="1"/>
  <c r="H1505" i="1"/>
  <c r="D1505" i="1"/>
  <c r="C1505" i="1"/>
  <c r="G1505" i="1" s="1"/>
  <c r="D1504" i="1"/>
  <c r="H1504" i="1" s="1"/>
  <c r="C1504" i="1"/>
  <c r="G1504" i="1" s="1"/>
  <c r="C1503" i="1"/>
  <c r="H1502" i="1"/>
  <c r="D1502" i="1"/>
  <c r="C1502" i="1"/>
  <c r="G1502" i="1" s="1"/>
  <c r="D1501" i="1"/>
  <c r="H1501" i="1" s="1"/>
  <c r="C1501" i="1"/>
  <c r="D1500" i="1"/>
  <c r="H1500" i="1" s="1"/>
  <c r="C1500" i="1"/>
  <c r="D1499" i="1"/>
  <c r="H1499" i="1" s="1"/>
  <c r="C1499" i="1"/>
  <c r="H1498" i="1"/>
  <c r="D1498" i="1"/>
  <c r="C1498" i="1"/>
  <c r="G1498" i="1" s="1"/>
  <c r="D1497" i="1"/>
  <c r="H1497" i="1" s="1"/>
  <c r="C1497" i="1"/>
  <c r="H1496" i="1"/>
  <c r="D1496" i="1"/>
  <c r="C1496" i="1"/>
  <c r="G1496" i="1" s="1"/>
  <c r="D1495" i="1"/>
  <c r="H1495" i="1" s="1"/>
  <c r="C1495" i="1"/>
  <c r="H1494" i="1"/>
  <c r="D1494" i="1"/>
  <c r="C1494" i="1"/>
  <c r="G1494" i="1" s="1"/>
  <c r="D1493" i="1"/>
  <c r="H1493" i="1" s="1"/>
  <c r="C1493" i="1"/>
  <c r="H1492" i="1"/>
  <c r="D1492" i="1"/>
  <c r="C1492" i="1"/>
  <c r="G1492" i="1" s="1"/>
  <c r="D1491" i="1"/>
  <c r="H1491" i="1" s="1"/>
  <c r="C1491" i="1"/>
  <c r="H1490" i="1"/>
  <c r="D1490" i="1"/>
  <c r="C1490" i="1"/>
  <c r="G1490" i="1" s="1"/>
  <c r="D1489" i="1"/>
  <c r="H1489" i="1" s="1"/>
  <c r="C1489" i="1"/>
  <c r="H1488" i="1"/>
  <c r="D1488" i="1"/>
  <c r="C1488" i="1"/>
  <c r="G1488" i="1" s="1"/>
  <c r="D1487" i="1"/>
  <c r="H1487" i="1" s="1"/>
  <c r="C1487" i="1"/>
  <c r="H1486" i="1"/>
  <c r="D1486" i="1"/>
  <c r="C1486" i="1"/>
  <c r="G1486" i="1" s="1"/>
  <c r="D1484" i="1"/>
  <c r="H1484" i="1" s="1"/>
  <c r="C1484" i="1"/>
  <c r="H1483" i="1"/>
  <c r="D1483" i="1"/>
  <c r="C1483" i="1"/>
  <c r="G1483" i="1" s="1"/>
  <c r="D1482" i="1"/>
  <c r="H1482" i="1" s="1"/>
  <c r="C1482" i="1"/>
  <c r="H1481" i="1"/>
  <c r="D1481" i="1"/>
  <c r="C1481" i="1"/>
  <c r="G1481" i="1" s="1"/>
  <c r="D1480" i="1"/>
  <c r="H1480" i="1" s="1"/>
  <c r="C1480" i="1"/>
  <c r="H1479" i="1"/>
  <c r="D1479" i="1"/>
  <c r="C1479" i="1"/>
  <c r="G1479" i="1" s="1"/>
  <c r="C1478" i="1"/>
  <c r="D1477" i="1"/>
  <c r="H1477" i="1" s="1"/>
  <c r="C1477" i="1"/>
  <c r="D1476" i="1"/>
  <c r="H1476" i="1" s="1"/>
  <c r="C1476" i="1"/>
  <c r="H1475" i="1"/>
  <c r="D1475" i="1"/>
  <c r="C1475" i="1"/>
  <c r="G1475" i="1" s="1"/>
  <c r="D1474" i="1"/>
  <c r="H1474" i="1" s="1"/>
  <c r="C1474" i="1"/>
  <c r="H1473" i="1"/>
  <c r="D1473" i="1"/>
  <c r="C1473" i="1"/>
  <c r="G1473" i="1" s="1"/>
  <c r="D1472" i="1"/>
  <c r="H1472" i="1" s="1"/>
  <c r="C1472" i="1"/>
  <c r="H1471" i="1"/>
  <c r="D1471" i="1"/>
  <c r="C1471" i="1"/>
  <c r="G1471" i="1" s="1"/>
  <c r="D1470" i="1"/>
  <c r="H1470" i="1" s="1"/>
  <c r="C1470" i="1"/>
  <c r="H1469" i="1"/>
  <c r="D1469" i="1"/>
  <c r="C1469" i="1"/>
  <c r="G1469" i="1" s="1"/>
  <c r="D1468" i="1"/>
  <c r="H1468" i="1" s="1"/>
  <c r="C1468" i="1"/>
  <c r="H1467" i="1"/>
  <c r="D1467" i="1"/>
  <c r="C1467" i="1"/>
  <c r="G1467" i="1" s="1"/>
  <c r="D1466" i="1"/>
  <c r="H1466" i="1" s="1"/>
  <c r="C1466" i="1"/>
  <c r="H1465" i="1"/>
  <c r="D1465" i="1"/>
  <c r="C1465" i="1"/>
  <c r="G1465" i="1" s="1"/>
  <c r="D1464" i="1"/>
  <c r="H1464" i="1" s="1"/>
  <c r="C1464" i="1"/>
  <c r="H1463" i="1"/>
  <c r="D1463" i="1"/>
  <c r="C1463" i="1"/>
  <c r="G1463" i="1" s="1"/>
  <c r="D1462" i="1"/>
  <c r="H1462" i="1" s="1"/>
  <c r="C1462" i="1"/>
  <c r="H1461" i="1"/>
  <c r="D1461" i="1"/>
  <c r="C1461" i="1"/>
  <c r="G1461" i="1" s="1"/>
  <c r="D1460" i="1"/>
  <c r="H1460" i="1" s="1"/>
  <c r="C1460" i="1"/>
  <c r="H1459" i="1"/>
  <c r="D1459" i="1"/>
  <c r="C1459" i="1"/>
  <c r="G1459" i="1" s="1"/>
  <c r="D1458" i="1"/>
  <c r="H1458" i="1" s="1"/>
  <c r="C1458" i="1"/>
  <c r="D1457" i="1"/>
  <c r="H1457" i="1" s="1"/>
  <c r="C1457" i="1"/>
  <c r="D1456" i="1"/>
  <c r="H1456" i="1" s="1"/>
  <c r="C1456" i="1"/>
  <c r="H1455" i="1"/>
  <c r="D1455" i="1"/>
  <c r="C1455" i="1"/>
  <c r="G1455" i="1" s="1"/>
  <c r="D1454" i="1"/>
  <c r="H1454" i="1" s="1"/>
  <c r="C1454" i="1"/>
  <c r="H1453" i="1"/>
  <c r="D1453" i="1"/>
  <c r="C1453" i="1"/>
  <c r="G1453" i="1" s="1"/>
  <c r="D1452" i="1"/>
  <c r="H1452" i="1" s="1"/>
  <c r="C1452" i="1"/>
  <c r="H1451" i="1"/>
  <c r="D1451" i="1"/>
  <c r="C1451" i="1"/>
  <c r="G1451" i="1" s="1"/>
  <c r="D1450" i="1"/>
  <c r="H1450" i="1" s="1"/>
  <c r="C1450" i="1"/>
  <c r="H1449" i="1"/>
  <c r="D1449" i="1"/>
  <c r="C1449" i="1"/>
  <c r="G1449" i="1" s="1"/>
  <c r="D1448" i="1"/>
  <c r="H1448" i="1" s="1"/>
  <c r="C1448" i="1"/>
  <c r="H1447" i="1"/>
  <c r="D1447" i="1"/>
  <c r="C1447" i="1"/>
  <c r="G1447" i="1" s="1"/>
  <c r="D1446" i="1"/>
  <c r="H1446" i="1" s="1"/>
  <c r="C1446" i="1"/>
  <c r="H1445" i="1"/>
  <c r="D1445" i="1"/>
  <c r="C1445" i="1"/>
  <c r="G1445" i="1" s="1"/>
  <c r="D1444" i="1"/>
  <c r="H1444" i="1" s="1"/>
  <c r="C1444" i="1"/>
  <c r="H1443" i="1"/>
  <c r="D1443" i="1"/>
  <c r="C1443" i="1"/>
  <c r="G1443" i="1" s="1"/>
  <c r="D1442" i="1"/>
  <c r="H1442" i="1" s="1"/>
  <c r="C1442" i="1"/>
  <c r="H1441" i="1"/>
  <c r="D1441" i="1"/>
  <c r="C1441" i="1"/>
  <c r="G1441" i="1" s="1"/>
  <c r="D1440" i="1"/>
  <c r="H1440" i="1" s="1"/>
  <c r="C1440" i="1"/>
  <c r="H1439" i="1"/>
  <c r="D1439" i="1"/>
  <c r="C1439" i="1"/>
  <c r="G1439" i="1" s="1"/>
  <c r="D1438" i="1"/>
  <c r="H1438" i="1" s="1"/>
  <c r="C1438" i="1"/>
  <c r="H1437" i="1"/>
  <c r="D1437" i="1"/>
  <c r="C1437" i="1"/>
  <c r="G1437" i="1" s="1"/>
  <c r="D1436" i="1"/>
  <c r="H1436" i="1" s="1"/>
  <c r="C1436" i="1"/>
  <c r="D1435" i="1"/>
  <c r="H1435" i="1" s="1"/>
  <c r="C1435" i="1"/>
  <c r="D1434" i="1"/>
  <c r="H1434" i="1" s="1"/>
  <c r="C1434" i="1"/>
  <c r="H1433" i="1"/>
  <c r="D1433" i="1"/>
  <c r="C1433" i="1"/>
  <c r="G1433" i="1" s="1"/>
  <c r="D1432" i="1"/>
  <c r="H1432" i="1" s="1"/>
  <c r="C1432" i="1"/>
  <c r="D1430" i="1"/>
  <c r="H1430" i="1" s="1"/>
  <c r="C1430" i="1"/>
  <c r="D1429" i="1"/>
  <c r="H1429" i="1" s="1"/>
  <c r="C1429" i="1"/>
  <c r="H1428" i="1"/>
  <c r="D1428" i="1"/>
  <c r="C1428" i="1"/>
  <c r="G1428" i="1" s="1"/>
  <c r="D1427" i="1"/>
  <c r="H1427" i="1" s="1"/>
  <c r="C1427" i="1"/>
  <c r="D1426" i="1"/>
  <c r="H1426" i="1" s="1"/>
  <c r="C1426" i="1"/>
  <c r="D1425" i="1"/>
  <c r="H1425" i="1" s="1"/>
  <c r="C1425" i="1"/>
  <c r="C1424" i="1"/>
  <c r="D1423" i="1"/>
  <c r="H1423" i="1" s="1"/>
  <c r="C1423" i="1"/>
  <c r="H1422" i="1"/>
  <c r="D1422" i="1"/>
  <c r="C1422" i="1"/>
  <c r="G1422" i="1" s="1"/>
  <c r="D1421" i="1"/>
  <c r="H1421" i="1" s="1"/>
  <c r="C1421" i="1"/>
  <c r="H1420" i="1"/>
  <c r="D1420" i="1"/>
  <c r="C1420" i="1"/>
  <c r="G1420" i="1" s="1"/>
  <c r="D1419" i="1"/>
  <c r="H1419" i="1" s="1"/>
  <c r="C1419" i="1"/>
  <c r="H1418" i="1"/>
  <c r="D1418" i="1"/>
  <c r="C1418" i="1"/>
  <c r="G1418" i="1" s="1"/>
  <c r="D1417" i="1"/>
  <c r="H1417" i="1" s="1"/>
  <c r="C1417" i="1"/>
  <c r="H1416" i="1"/>
  <c r="D1416" i="1"/>
  <c r="C1416" i="1"/>
  <c r="G1416" i="1" s="1"/>
  <c r="D1415" i="1"/>
  <c r="H1415" i="1" s="1"/>
  <c r="C1415" i="1"/>
  <c r="H1414" i="1"/>
  <c r="D1414" i="1"/>
  <c r="C1414" i="1"/>
  <c r="G1414" i="1" s="1"/>
  <c r="D1413" i="1"/>
  <c r="H1413" i="1" s="1"/>
  <c r="C1413" i="1"/>
  <c r="H1412" i="1"/>
  <c r="D1412" i="1"/>
  <c r="C1412" i="1"/>
  <c r="G1412" i="1" s="1"/>
  <c r="D1411" i="1"/>
  <c r="H1411" i="1" s="1"/>
  <c r="C1411" i="1"/>
  <c r="H1410" i="1"/>
  <c r="D1410" i="1"/>
  <c r="C1410" i="1"/>
  <c r="G1410" i="1" s="1"/>
  <c r="D1409" i="1"/>
  <c r="H1409" i="1" s="1"/>
  <c r="C1409" i="1"/>
  <c r="H1408" i="1"/>
  <c r="D1408" i="1"/>
  <c r="C1408" i="1"/>
  <c r="G1408" i="1" s="1"/>
  <c r="D1407" i="1"/>
  <c r="H1407" i="1" s="1"/>
  <c r="C1407" i="1"/>
  <c r="H1406" i="1"/>
  <c r="D1406" i="1"/>
  <c r="C1406" i="1"/>
  <c r="G1406" i="1" s="1"/>
  <c r="D1405" i="1"/>
  <c r="H1405" i="1" s="1"/>
  <c r="C1405" i="1"/>
  <c r="H1404" i="1"/>
  <c r="D1404" i="1"/>
  <c r="C1404" i="1"/>
  <c r="G1404" i="1" s="1"/>
  <c r="D1403" i="1"/>
  <c r="H1403" i="1" s="1"/>
  <c r="C1403" i="1"/>
  <c r="C1402" i="1"/>
  <c r="C1401" i="1"/>
  <c r="D1400" i="1"/>
  <c r="H1400" i="1" s="1"/>
  <c r="C1400" i="1"/>
  <c r="D1399" i="1"/>
  <c r="H1399" i="1" s="1"/>
  <c r="C1399" i="1"/>
  <c r="H1398" i="1"/>
  <c r="D1398" i="1"/>
  <c r="C1398" i="1"/>
  <c r="G1398" i="1" s="1"/>
  <c r="D1397" i="1"/>
  <c r="H1397" i="1" s="1"/>
  <c r="C1397" i="1"/>
  <c r="D1396" i="1"/>
  <c r="H1396" i="1" s="1"/>
  <c r="C1396" i="1"/>
  <c r="D1395" i="1"/>
  <c r="H1395" i="1" s="1"/>
  <c r="C1395" i="1"/>
  <c r="H1394" i="1"/>
  <c r="D1394" i="1"/>
  <c r="C1394" i="1"/>
  <c r="G1394" i="1" s="1"/>
  <c r="D1393" i="1"/>
  <c r="C1393" i="1"/>
  <c r="D1392" i="1"/>
  <c r="C1392" i="1"/>
  <c r="D1391" i="1"/>
  <c r="H1391" i="1" s="1"/>
  <c r="C1391" i="1"/>
  <c r="D1390" i="1"/>
  <c r="C1390" i="1"/>
  <c r="G1390" i="1" s="1"/>
  <c r="D1389" i="1"/>
  <c r="C1389" i="1"/>
  <c r="H1388" i="1"/>
  <c r="D1388" i="1"/>
  <c r="C1388" i="1"/>
  <c r="G1388" i="1" s="1"/>
  <c r="D1387" i="1"/>
  <c r="C1387" i="1"/>
  <c r="D1386" i="1"/>
  <c r="H1386" i="1" s="1"/>
  <c r="C1386" i="1"/>
  <c r="D1385" i="1"/>
  <c r="C1385" i="1"/>
  <c r="D1384" i="1"/>
  <c r="C1384" i="1"/>
  <c r="D1383" i="1"/>
  <c r="H1383" i="1" s="1"/>
  <c r="C1383" i="1"/>
  <c r="D1382" i="1"/>
  <c r="C1382" i="1"/>
  <c r="G1382" i="1" s="1"/>
  <c r="D1381" i="1"/>
  <c r="C1381" i="1"/>
  <c r="H1380" i="1"/>
  <c r="D1380" i="1"/>
  <c r="C1380" i="1"/>
  <c r="G1380" i="1" s="1"/>
  <c r="D1379" i="1"/>
  <c r="H1379" i="1" s="1"/>
  <c r="C1379" i="1"/>
  <c r="H1378" i="1"/>
  <c r="D1378" i="1"/>
  <c r="C1378" i="1"/>
  <c r="G1378" i="1" s="1"/>
  <c r="D1377" i="1"/>
  <c r="C1377" i="1"/>
  <c r="D1376" i="1"/>
  <c r="C1376" i="1"/>
  <c r="G1376" i="1" s="1"/>
  <c r="D1375" i="1"/>
  <c r="H1375" i="1" s="1"/>
  <c r="C1375" i="1"/>
  <c r="D1374" i="1"/>
  <c r="C1374" i="1"/>
  <c r="G1374" i="1" s="1"/>
  <c r="D1373" i="1"/>
  <c r="C1373" i="1"/>
  <c r="H1372" i="1"/>
  <c r="D1372" i="1"/>
  <c r="C1372" i="1"/>
  <c r="G1372" i="1" s="1"/>
  <c r="D1371" i="1"/>
  <c r="H1371" i="1" s="1"/>
  <c r="C1371" i="1"/>
  <c r="D1370" i="1"/>
  <c r="H1370" i="1" s="1"/>
  <c r="C1370" i="1"/>
  <c r="D1369" i="1"/>
  <c r="C1369" i="1"/>
  <c r="D1368" i="1"/>
  <c r="C1368" i="1"/>
  <c r="G1368" i="1" s="1"/>
  <c r="H1367" i="1"/>
  <c r="D1367" i="1"/>
  <c r="C1367" i="1"/>
  <c r="H1366" i="1"/>
  <c r="D1366" i="1"/>
  <c r="C1366" i="1"/>
  <c r="D1365" i="1"/>
  <c r="C1365" i="1"/>
  <c r="H1364" i="1"/>
  <c r="D1364" i="1"/>
  <c r="C1364" i="1"/>
  <c r="G1364" i="1" s="1"/>
  <c r="H1363" i="1"/>
  <c r="D1363" i="1"/>
  <c r="C1363" i="1"/>
  <c r="D1362" i="1"/>
  <c r="C1362" i="1"/>
  <c r="H1362" i="1" s="1"/>
  <c r="D1361" i="1"/>
  <c r="C1361" i="1"/>
  <c r="H1360" i="1"/>
  <c r="D1360" i="1"/>
  <c r="C1360" i="1"/>
  <c r="G1360" i="1" s="1"/>
  <c r="D1359" i="1"/>
  <c r="H1359" i="1" s="1"/>
  <c r="C1359" i="1"/>
  <c r="D1358" i="1"/>
  <c r="C1358" i="1"/>
  <c r="G1358" i="1" s="1"/>
  <c r="D1357" i="1"/>
  <c r="C1357" i="1"/>
  <c r="D1356" i="1"/>
  <c r="C1356" i="1"/>
  <c r="G1356" i="1" s="1"/>
  <c r="D1355" i="1"/>
  <c r="H1355" i="1" s="1"/>
  <c r="C1355" i="1"/>
  <c r="H1354" i="1"/>
  <c r="D1354" i="1"/>
  <c r="C1354" i="1"/>
  <c r="G1354" i="1" s="1"/>
  <c r="D1353" i="1"/>
  <c r="C1353" i="1"/>
  <c r="D1352" i="1"/>
  <c r="C1352" i="1"/>
  <c r="G1352" i="1" s="1"/>
  <c r="H1351" i="1"/>
  <c r="D1351" i="1"/>
  <c r="C1351" i="1"/>
  <c r="H1350" i="1"/>
  <c r="D1350" i="1"/>
  <c r="C1350" i="1"/>
  <c r="D1349" i="1"/>
  <c r="C1349" i="1"/>
  <c r="H1348" i="1"/>
  <c r="D1348" i="1"/>
  <c r="C1348" i="1"/>
  <c r="G1348" i="1" s="1"/>
  <c r="H1347" i="1"/>
  <c r="D1347" i="1"/>
  <c r="C1347" i="1"/>
  <c r="D1346" i="1"/>
  <c r="C1346" i="1"/>
  <c r="H1346" i="1" s="1"/>
  <c r="D1345" i="1"/>
  <c r="C1345" i="1"/>
  <c r="G1345" i="1" s="1"/>
  <c r="H1344" i="1"/>
  <c r="D1344" i="1"/>
  <c r="C1344" i="1"/>
  <c r="G1344" i="1" s="1"/>
  <c r="H1343" i="1"/>
  <c r="D1343" i="1"/>
  <c r="C1343" i="1"/>
  <c r="D1342" i="1"/>
  <c r="C1342" i="1"/>
  <c r="H1342" i="1" s="1"/>
  <c r="D1341" i="1"/>
  <c r="C1341" i="1"/>
  <c r="G1341" i="1" s="1"/>
  <c r="D1340" i="1"/>
  <c r="H1340" i="1" s="1"/>
  <c r="C1340" i="1"/>
  <c r="H1339" i="1"/>
  <c r="D1339" i="1"/>
  <c r="C1339" i="1"/>
  <c r="D1338" i="1"/>
  <c r="C1338" i="1"/>
  <c r="H1338" i="1" s="1"/>
  <c r="D1337" i="1"/>
  <c r="C1337" i="1"/>
  <c r="G1337" i="1" s="1"/>
  <c r="H1336" i="1"/>
  <c r="D1336" i="1"/>
  <c r="C1336" i="1"/>
  <c r="G1336" i="1" s="1"/>
  <c r="H1335" i="1"/>
  <c r="D1335" i="1"/>
  <c r="C1335" i="1"/>
  <c r="D1334" i="1"/>
  <c r="C1334" i="1"/>
  <c r="H1334" i="1" s="1"/>
  <c r="D1333" i="1"/>
  <c r="C1333" i="1"/>
  <c r="G1333" i="1" s="1"/>
  <c r="H1332" i="1"/>
  <c r="D1332" i="1"/>
  <c r="C1332" i="1"/>
  <c r="G1332" i="1" s="1"/>
  <c r="H1331" i="1"/>
  <c r="D1331" i="1"/>
  <c r="C1331" i="1"/>
  <c r="D1330" i="1"/>
  <c r="C1330" i="1"/>
  <c r="H1330" i="1" s="1"/>
  <c r="D1329" i="1"/>
  <c r="C1329" i="1"/>
  <c r="G1329" i="1" s="1"/>
  <c r="H1328" i="1"/>
  <c r="D1328" i="1"/>
  <c r="C1328" i="1"/>
  <c r="G1328" i="1" s="1"/>
  <c r="H1327" i="1"/>
  <c r="D1327" i="1"/>
  <c r="C1327" i="1"/>
  <c r="D1326" i="1"/>
  <c r="C1326" i="1"/>
  <c r="H1326" i="1" s="1"/>
  <c r="D1325" i="1"/>
  <c r="C1325" i="1"/>
  <c r="G1325" i="1" s="1"/>
  <c r="H1324" i="1"/>
  <c r="D1324" i="1"/>
  <c r="C1324" i="1"/>
  <c r="G1324" i="1" s="1"/>
  <c r="H1323" i="1"/>
  <c r="D1323" i="1"/>
  <c r="C1323" i="1"/>
  <c r="D1322" i="1"/>
  <c r="C1322" i="1"/>
  <c r="H1322" i="1" s="1"/>
  <c r="D1321" i="1"/>
  <c r="C1321" i="1"/>
  <c r="G1321" i="1" s="1"/>
  <c r="H1320" i="1"/>
  <c r="D1320" i="1"/>
  <c r="C1320" i="1"/>
  <c r="G1320" i="1" s="1"/>
  <c r="H1319" i="1"/>
  <c r="D1319" i="1"/>
  <c r="C1319" i="1"/>
  <c r="D1318" i="1"/>
  <c r="C1318" i="1"/>
  <c r="H1318" i="1" s="1"/>
  <c r="D1317" i="1"/>
  <c r="C1317" i="1"/>
  <c r="G1317" i="1" s="1"/>
  <c r="H1316" i="1"/>
  <c r="D1316" i="1"/>
  <c r="C1316" i="1"/>
  <c r="G1316" i="1" s="1"/>
  <c r="H1315" i="1"/>
  <c r="D1315" i="1"/>
  <c r="C1315" i="1"/>
  <c r="D1314" i="1"/>
  <c r="C1314" i="1"/>
  <c r="D1313" i="1"/>
  <c r="C1313" i="1"/>
  <c r="G1313" i="1" s="1"/>
  <c r="H1312" i="1"/>
  <c r="D1312" i="1"/>
  <c r="C1312" i="1"/>
  <c r="D1311" i="1"/>
  <c r="H1311" i="1" s="1"/>
  <c r="C1311" i="1"/>
  <c r="D1310" i="1"/>
  <c r="C1310" i="1"/>
  <c r="H1310" i="1" s="1"/>
  <c r="D1309" i="1"/>
  <c r="C1309" i="1"/>
  <c r="G1309" i="1" s="1"/>
  <c r="D1308" i="1"/>
  <c r="H1308" i="1" s="1"/>
  <c r="C1308" i="1"/>
  <c r="G1308" i="1" s="1"/>
  <c r="H1307" i="1"/>
  <c r="D1307" i="1"/>
  <c r="C1307" i="1"/>
  <c r="D1306" i="1"/>
  <c r="C1306" i="1"/>
  <c r="D1305" i="1"/>
  <c r="C1305" i="1"/>
  <c r="H1304" i="1"/>
  <c r="D1304" i="1"/>
  <c r="C1304" i="1"/>
  <c r="G1304" i="1" s="1"/>
  <c r="H1303" i="1"/>
  <c r="D1303" i="1"/>
  <c r="C1303" i="1"/>
  <c r="D1302" i="1"/>
  <c r="C1302" i="1"/>
  <c r="C1301" i="1"/>
  <c r="C1300" i="1"/>
  <c r="H1299" i="1"/>
  <c r="D1299" i="1"/>
  <c r="C1299" i="1"/>
  <c r="D1298" i="1"/>
  <c r="C1298" i="1"/>
  <c r="D1297" i="1"/>
  <c r="C1297" i="1"/>
  <c r="H1296" i="1"/>
  <c r="D1296" i="1"/>
  <c r="C1296" i="1"/>
  <c r="D1295" i="1"/>
  <c r="H1295" i="1" s="1"/>
  <c r="C1295" i="1"/>
  <c r="D1294" i="1"/>
  <c r="C1294" i="1"/>
  <c r="D1293" i="1"/>
  <c r="C1293" i="1"/>
  <c r="H1292" i="1"/>
  <c r="D1292" i="1"/>
  <c r="C1292" i="1"/>
  <c r="G1292" i="1" s="1"/>
  <c r="H1291" i="1"/>
  <c r="D1291" i="1"/>
  <c r="C1291" i="1"/>
  <c r="D1290" i="1"/>
  <c r="C1290" i="1"/>
  <c r="D1289" i="1"/>
  <c r="C1289" i="1"/>
  <c r="H1288" i="1"/>
  <c r="D1288" i="1"/>
  <c r="C1288" i="1"/>
  <c r="G1288" i="1" s="1"/>
  <c r="H1287" i="1"/>
  <c r="D1287" i="1"/>
  <c r="C1287" i="1"/>
  <c r="D1286" i="1"/>
  <c r="C1286" i="1"/>
  <c r="D1285" i="1"/>
  <c r="C1285" i="1"/>
  <c r="H1284" i="1"/>
  <c r="D1284" i="1"/>
  <c r="C1284" i="1"/>
  <c r="G1284" i="1" s="1"/>
  <c r="H1283" i="1"/>
  <c r="D1283" i="1"/>
  <c r="C1283" i="1"/>
  <c r="D1282" i="1"/>
  <c r="C1282" i="1"/>
  <c r="C1281" i="1"/>
  <c r="H1280" i="1"/>
  <c r="D1280" i="1"/>
  <c r="C1280" i="1"/>
  <c r="G1280" i="1" s="1"/>
  <c r="D1279" i="1"/>
  <c r="H1279" i="1" s="1"/>
  <c r="C1279" i="1"/>
  <c r="D1277" i="1"/>
  <c r="C1277" i="1"/>
  <c r="H1276" i="1"/>
  <c r="D1276" i="1"/>
  <c r="C1276" i="1"/>
  <c r="G1276" i="1" s="1"/>
  <c r="H1275" i="1"/>
  <c r="D1275" i="1"/>
  <c r="C1275" i="1"/>
  <c r="D1274" i="1"/>
  <c r="C1274" i="1"/>
  <c r="D1273" i="1"/>
  <c r="C1273" i="1"/>
  <c r="H1272" i="1"/>
  <c r="D1272" i="1"/>
  <c r="C1272" i="1"/>
  <c r="G1272" i="1" s="1"/>
  <c r="H1271" i="1"/>
  <c r="D1271" i="1"/>
  <c r="C1271" i="1"/>
  <c r="D1270" i="1"/>
  <c r="C1270" i="1"/>
  <c r="D1269" i="1"/>
  <c r="C1269" i="1"/>
  <c r="H1268" i="1"/>
  <c r="D1268" i="1"/>
  <c r="C1268" i="1"/>
  <c r="G1268" i="1" s="1"/>
  <c r="H1267" i="1"/>
  <c r="D1267" i="1"/>
  <c r="C1267" i="1"/>
  <c r="D1266" i="1"/>
  <c r="C1266" i="1"/>
  <c r="D1265" i="1"/>
  <c r="C1265" i="1"/>
  <c r="C1264" i="1"/>
  <c r="H1263" i="1"/>
  <c r="D1263" i="1"/>
  <c r="C1263" i="1"/>
  <c r="D1262" i="1"/>
  <c r="C1262" i="1"/>
  <c r="D1261" i="1"/>
  <c r="C1261" i="1"/>
  <c r="D1260" i="1"/>
  <c r="H1260" i="1" s="1"/>
  <c r="C1260" i="1"/>
  <c r="C1259" i="1"/>
  <c r="D1258" i="1"/>
  <c r="C1258" i="1"/>
  <c r="D1257" i="1"/>
  <c r="C1257" i="1"/>
  <c r="C1256" i="1"/>
  <c r="D1254" i="1"/>
  <c r="C1254" i="1"/>
  <c r="G1254" i="1" s="1"/>
  <c r="D1253" i="1"/>
  <c r="C1253" i="1"/>
  <c r="G1253" i="1" s="1"/>
  <c r="H1252" i="1"/>
  <c r="D1252" i="1"/>
  <c r="C1252" i="1"/>
  <c r="G1252" i="1" s="1"/>
  <c r="D1251" i="1"/>
  <c r="H1251" i="1" s="1"/>
  <c r="C1251" i="1"/>
  <c r="D1250" i="1"/>
  <c r="C1250" i="1"/>
  <c r="G1250" i="1" s="1"/>
  <c r="D1249" i="1"/>
  <c r="C1249" i="1"/>
  <c r="G1249" i="1" s="1"/>
  <c r="H1248" i="1"/>
  <c r="D1248" i="1"/>
  <c r="C1248" i="1"/>
  <c r="G1248" i="1" s="1"/>
  <c r="H1247" i="1"/>
  <c r="D1247" i="1"/>
  <c r="C1247" i="1"/>
  <c r="G1247" i="1" s="1"/>
  <c r="D1246" i="1"/>
  <c r="C1246" i="1"/>
  <c r="G1246" i="1" s="1"/>
  <c r="D1245" i="1"/>
  <c r="C1245" i="1"/>
  <c r="G1245" i="1" s="1"/>
  <c r="H1244" i="1"/>
  <c r="D1244" i="1"/>
  <c r="C1244" i="1"/>
  <c r="G1244" i="1" s="1"/>
  <c r="H1243" i="1"/>
  <c r="D1243" i="1"/>
  <c r="C1243" i="1"/>
  <c r="G1243" i="1" s="1"/>
  <c r="D1242" i="1"/>
  <c r="C1242" i="1"/>
  <c r="G1242" i="1" s="1"/>
  <c r="D1241" i="1"/>
  <c r="C1241" i="1"/>
  <c r="G1241" i="1" s="1"/>
  <c r="H1240" i="1"/>
  <c r="D1240" i="1"/>
  <c r="C1240" i="1"/>
  <c r="G1240" i="1" s="1"/>
  <c r="H1239" i="1"/>
  <c r="D1239" i="1"/>
  <c r="C1239" i="1"/>
  <c r="G1239" i="1" s="1"/>
  <c r="D1238" i="1"/>
  <c r="C1238" i="1"/>
  <c r="G1238" i="1" s="1"/>
  <c r="D1237" i="1"/>
  <c r="C1237" i="1"/>
  <c r="G1237" i="1" s="1"/>
  <c r="H1236" i="1"/>
  <c r="D1236" i="1"/>
  <c r="C1236" i="1"/>
  <c r="G1236" i="1" s="1"/>
  <c r="H1235" i="1"/>
  <c r="D1235" i="1"/>
  <c r="C1235" i="1"/>
  <c r="G1235" i="1" s="1"/>
  <c r="D1234" i="1"/>
  <c r="C1234" i="1"/>
  <c r="G1234" i="1" s="1"/>
  <c r="D1233" i="1"/>
  <c r="C1233" i="1"/>
  <c r="G1233" i="1" s="1"/>
  <c r="H1232" i="1"/>
  <c r="D1232" i="1"/>
  <c r="C1232" i="1"/>
  <c r="G1232" i="1" s="1"/>
  <c r="H1231" i="1"/>
  <c r="D1231" i="1"/>
  <c r="C1231" i="1"/>
  <c r="G1231" i="1" s="1"/>
  <c r="D1230" i="1"/>
  <c r="C1230" i="1"/>
  <c r="G1230" i="1" s="1"/>
  <c r="D1229" i="1"/>
  <c r="C1229" i="1"/>
  <c r="G1229" i="1" s="1"/>
  <c r="H1228" i="1"/>
  <c r="D1228" i="1"/>
  <c r="C1228" i="1"/>
  <c r="G1228" i="1" s="1"/>
  <c r="H1227" i="1"/>
  <c r="D1227" i="1"/>
  <c r="C1227" i="1"/>
  <c r="G1227" i="1" s="1"/>
  <c r="D1226" i="1"/>
  <c r="C1226" i="1"/>
  <c r="G1226" i="1" s="1"/>
  <c r="D1225" i="1"/>
  <c r="C1225" i="1"/>
  <c r="G1225" i="1" s="1"/>
  <c r="H1224" i="1"/>
  <c r="D1224" i="1"/>
  <c r="C1224" i="1"/>
  <c r="G1224" i="1" s="1"/>
  <c r="H1223" i="1"/>
  <c r="D1223" i="1"/>
  <c r="C1223" i="1"/>
  <c r="G1223" i="1" s="1"/>
  <c r="D1222" i="1"/>
  <c r="C1222" i="1"/>
  <c r="G1222" i="1" s="1"/>
  <c r="D1221" i="1"/>
  <c r="C1221" i="1"/>
  <c r="G1221" i="1" s="1"/>
  <c r="H1220" i="1"/>
  <c r="D1220" i="1"/>
  <c r="C1220" i="1"/>
  <c r="G1220" i="1" s="1"/>
  <c r="H1219" i="1"/>
  <c r="D1219" i="1"/>
  <c r="C1219" i="1"/>
  <c r="G1219" i="1" s="1"/>
  <c r="D1218" i="1"/>
  <c r="C1218" i="1"/>
  <c r="G1218" i="1" s="1"/>
  <c r="D1217" i="1"/>
  <c r="C1217" i="1"/>
  <c r="G1217" i="1" s="1"/>
  <c r="H1216" i="1"/>
  <c r="D1216" i="1"/>
  <c r="C1216" i="1"/>
  <c r="G1216" i="1" s="1"/>
  <c r="H1215" i="1"/>
  <c r="D1215" i="1"/>
  <c r="C1215" i="1"/>
  <c r="G1215" i="1" s="1"/>
  <c r="D1214" i="1"/>
  <c r="C1214" i="1"/>
  <c r="G1214" i="1" s="1"/>
  <c r="D1213" i="1"/>
  <c r="C1213" i="1"/>
  <c r="G1213" i="1" s="1"/>
  <c r="H1212" i="1"/>
  <c r="D1212" i="1"/>
  <c r="C1212" i="1"/>
  <c r="G1212" i="1" s="1"/>
  <c r="H1211" i="1"/>
  <c r="D1211" i="1"/>
  <c r="C1211" i="1"/>
  <c r="G1211" i="1" s="1"/>
  <c r="D1210" i="1"/>
  <c r="C1210" i="1"/>
  <c r="G1210" i="1" s="1"/>
  <c r="D1209" i="1"/>
  <c r="C1209" i="1"/>
  <c r="G1209" i="1" s="1"/>
  <c r="H1208" i="1"/>
  <c r="D1208" i="1"/>
  <c r="C1208" i="1"/>
  <c r="G1208" i="1" s="1"/>
  <c r="D1207" i="1"/>
  <c r="D1206" i="1"/>
  <c r="C1206" i="1"/>
  <c r="G1206" i="1" s="1"/>
  <c r="D1205" i="1"/>
  <c r="C1205" i="1"/>
  <c r="G1205" i="1" s="1"/>
  <c r="H1204" i="1"/>
  <c r="D1204" i="1"/>
  <c r="C1204" i="1"/>
  <c r="G1204" i="1" s="1"/>
  <c r="H1203" i="1"/>
  <c r="D1203" i="1"/>
  <c r="C1203" i="1"/>
  <c r="G1203" i="1" s="1"/>
  <c r="D1202" i="1"/>
  <c r="C1202" i="1"/>
  <c r="G1202" i="1" s="1"/>
  <c r="D1201" i="1"/>
  <c r="C1201" i="1"/>
  <c r="G1201" i="1" s="1"/>
  <c r="D1200" i="1"/>
  <c r="H1200" i="1" s="1"/>
  <c r="C1200" i="1"/>
  <c r="H1199" i="1"/>
  <c r="D1199" i="1"/>
  <c r="C1199" i="1"/>
  <c r="G1199" i="1" s="1"/>
  <c r="D1198" i="1"/>
  <c r="C1198" i="1"/>
  <c r="D1197" i="1"/>
  <c r="C1197" i="1"/>
  <c r="G1197" i="1" s="1"/>
  <c r="H1196" i="1"/>
  <c r="D1196" i="1"/>
  <c r="C1196" i="1"/>
  <c r="G1196" i="1" s="1"/>
  <c r="H1195" i="1"/>
  <c r="D1195" i="1"/>
  <c r="C1195" i="1"/>
  <c r="G1195" i="1" s="1"/>
  <c r="D1194" i="1"/>
  <c r="C1194" i="1"/>
  <c r="G1194" i="1" s="1"/>
  <c r="D1193" i="1"/>
  <c r="C1193" i="1"/>
  <c r="H1192" i="1"/>
  <c r="D1192" i="1"/>
  <c r="C1192" i="1"/>
  <c r="G1192" i="1" s="1"/>
  <c r="H1191" i="1"/>
  <c r="D1191" i="1"/>
  <c r="C1191" i="1"/>
  <c r="G1191" i="1" s="1"/>
  <c r="D1190" i="1"/>
  <c r="C1190" i="1"/>
  <c r="G1190" i="1" s="1"/>
  <c r="D1189" i="1"/>
  <c r="C1189" i="1"/>
  <c r="D1188" i="1"/>
  <c r="H1188" i="1" s="1"/>
  <c r="C1188" i="1"/>
  <c r="G1188" i="1" s="1"/>
  <c r="H1187" i="1"/>
  <c r="D1187" i="1"/>
  <c r="C1187" i="1"/>
  <c r="G1187" i="1" s="1"/>
  <c r="D1186" i="1"/>
  <c r="C1186" i="1"/>
  <c r="G1186" i="1" s="1"/>
  <c r="C1185" i="1"/>
  <c r="H1184" i="1"/>
  <c r="D1184" i="1"/>
  <c r="C1184" i="1"/>
  <c r="D1183" i="1"/>
  <c r="H1183" i="1" s="1"/>
  <c r="C1183" i="1"/>
  <c r="D1179" i="1"/>
  <c r="C1179" i="1"/>
  <c r="H1178" i="1"/>
  <c r="D1178" i="1"/>
  <c r="C1178" i="1"/>
  <c r="G1178" i="1" s="1"/>
  <c r="H1177" i="1"/>
  <c r="D1177" i="1"/>
  <c r="C1177" i="1"/>
  <c r="G1177" i="1" s="1"/>
  <c r="D1176" i="1"/>
  <c r="C1176" i="1"/>
  <c r="G1176" i="1" s="1"/>
  <c r="D1175" i="1"/>
  <c r="C1175" i="1"/>
  <c r="H1174" i="1"/>
  <c r="D1174" i="1"/>
  <c r="C1174" i="1"/>
  <c r="G1174" i="1" s="1"/>
  <c r="H1173" i="1"/>
  <c r="D1173" i="1"/>
  <c r="C1173" i="1"/>
  <c r="G1173" i="1" s="1"/>
  <c r="D1172" i="1"/>
  <c r="C1172" i="1"/>
  <c r="G1172" i="1" s="1"/>
  <c r="D1171" i="1"/>
  <c r="C1171" i="1"/>
  <c r="D1170" i="1"/>
  <c r="H1170" i="1" s="1"/>
  <c r="C1170" i="1"/>
  <c r="H1169" i="1"/>
  <c r="D1169" i="1"/>
  <c r="C1169" i="1"/>
  <c r="D1168" i="1"/>
  <c r="C1168" i="1"/>
  <c r="G1168" i="1" s="1"/>
  <c r="D1167" i="1"/>
  <c r="C1167" i="1"/>
  <c r="H1166" i="1"/>
  <c r="D1166" i="1"/>
  <c r="C1166" i="1"/>
  <c r="G1166" i="1" s="1"/>
  <c r="H1165" i="1"/>
  <c r="D1165" i="1"/>
  <c r="C1165" i="1"/>
  <c r="G1165" i="1" s="1"/>
  <c r="D1164" i="1"/>
  <c r="C1164" i="1"/>
  <c r="G1164" i="1" s="1"/>
  <c r="D1163" i="1"/>
  <c r="C1163" i="1"/>
  <c r="H1162" i="1"/>
  <c r="D1162" i="1"/>
  <c r="C1162" i="1"/>
  <c r="G1162" i="1" s="1"/>
  <c r="H1161" i="1"/>
  <c r="D1161" i="1"/>
  <c r="C1161" i="1"/>
  <c r="G1161" i="1" s="1"/>
  <c r="D1160" i="1"/>
  <c r="C1160" i="1"/>
  <c r="G1160" i="1" s="1"/>
  <c r="D1159" i="1"/>
  <c r="C1159" i="1"/>
  <c r="D1158" i="1"/>
  <c r="H1158" i="1" s="1"/>
  <c r="C1158" i="1"/>
  <c r="H1157" i="1"/>
  <c r="D1157" i="1"/>
  <c r="C1157" i="1"/>
  <c r="G1157" i="1" s="1"/>
  <c r="D1156" i="1"/>
  <c r="C1156" i="1"/>
  <c r="G1156" i="1" s="1"/>
  <c r="C1155" i="1"/>
  <c r="H1154" i="1"/>
  <c r="D1154" i="1"/>
  <c r="C1154" i="1"/>
  <c r="G1154" i="1" s="1"/>
  <c r="H1153" i="1"/>
  <c r="D1153" i="1"/>
  <c r="C1153" i="1"/>
  <c r="H1151" i="1"/>
  <c r="D1151" i="1"/>
  <c r="C1151" i="1"/>
  <c r="G1151" i="1" s="1"/>
  <c r="H1150" i="1"/>
  <c r="D1150" i="1"/>
  <c r="C1150" i="1"/>
  <c r="G1150" i="1" s="1"/>
  <c r="D1149" i="1"/>
  <c r="C1149" i="1"/>
  <c r="G1149" i="1" s="1"/>
  <c r="D1148" i="1"/>
  <c r="C1148" i="1"/>
  <c r="H1147" i="1"/>
  <c r="D1147" i="1"/>
  <c r="C1147" i="1"/>
  <c r="G1147" i="1" s="1"/>
  <c r="H1146" i="1"/>
  <c r="D1146" i="1"/>
  <c r="C1146" i="1"/>
  <c r="D1145" i="1"/>
  <c r="C1145" i="1"/>
  <c r="D1144" i="1"/>
  <c r="C1144" i="1"/>
  <c r="H1143" i="1"/>
  <c r="D1143" i="1"/>
  <c r="C1143" i="1"/>
  <c r="H1142" i="1"/>
  <c r="D1142" i="1"/>
  <c r="C1142" i="1"/>
  <c r="C1141" i="1"/>
  <c r="C1140" i="1"/>
  <c r="H1139" i="1"/>
  <c r="D1139" i="1"/>
  <c r="C1139" i="1"/>
  <c r="H1138" i="1"/>
  <c r="D1138" i="1"/>
  <c r="C1138" i="1"/>
  <c r="D1137" i="1"/>
  <c r="C1137" i="1"/>
  <c r="D1136" i="1"/>
  <c r="C1136" i="1"/>
  <c r="H1135" i="1"/>
  <c r="D1135" i="1"/>
  <c r="C1135" i="1"/>
  <c r="H1134" i="1"/>
  <c r="D1134" i="1"/>
  <c r="C1134" i="1"/>
  <c r="D1133" i="1"/>
  <c r="C1133" i="1"/>
  <c r="H1133" i="1" s="1"/>
  <c r="D1132" i="1"/>
  <c r="C1132" i="1"/>
  <c r="H1131" i="1"/>
  <c r="D1131" i="1"/>
  <c r="C1131" i="1"/>
  <c r="H1130" i="1"/>
  <c r="D1130" i="1"/>
  <c r="C1130" i="1"/>
  <c r="D1129" i="1"/>
  <c r="C1129" i="1"/>
  <c r="D1128" i="1"/>
  <c r="C1128" i="1"/>
  <c r="H1127" i="1"/>
  <c r="D1127" i="1"/>
  <c r="C1127" i="1"/>
  <c r="H1126" i="1"/>
  <c r="D1126" i="1"/>
  <c r="C1126" i="1"/>
  <c r="D1125" i="1"/>
  <c r="C1125" i="1"/>
  <c r="H1125" i="1" s="1"/>
  <c r="D1124" i="1"/>
  <c r="C1124" i="1"/>
  <c r="H1123" i="1"/>
  <c r="D1123" i="1"/>
  <c r="C1123" i="1"/>
  <c r="H1122" i="1"/>
  <c r="D1122" i="1"/>
  <c r="C1122" i="1"/>
  <c r="D1121" i="1"/>
  <c r="C1121" i="1"/>
  <c r="D1120" i="1"/>
  <c r="C1120" i="1"/>
  <c r="H1119" i="1"/>
  <c r="D1119" i="1"/>
  <c r="C1119" i="1"/>
  <c r="H1118" i="1"/>
  <c r="D1118" i="1"/>
  <c r="C1118" i="1"/>
  <c r="D1117" i="1"/>
  <c r="C1117" i="1"/>
  <c r="H1117" i="1" s="1"/>
  <c r="D1116" i="1"/>
  <c r="C1116" i="1"/>
  <c r="H1115" i="1"/>
  <c r="D1115" i="1"/>
  <c r="C1115" i="1"/>
  <c r="H1114" i="1"/>
  <c r="D1114" i="1"/>
  <c r="C1114" i="1"/>
  <c r="D1113" i="1"/>
  <c r="C1113" i="1"/>
  <c r="D1112" i="1"/>
  <c r="C1112" i="1"/>
  <c r="H1111" i="1"/>
  <c r="D1111" i="1"/>
  <c r="C1111" i="1"/>
  <c r="H1110" i="1"/>
  <c r="D1110" i="1"/>
  <c r="C1110" i="1"/>
  <c r="D1109" i="1"/>
  <c r="C1109" i="1"/>
  <c r="H1109" i="1" s="1"/>
  <c r="D1108" i="1"/>
  <c r="C1108" i="1"/>
  <c r="H1107" i="1"/>
  <c r="D1107" i="1"/>
  <c r="C1107" i="1"/>
  <c r="H1106" i="1"/>
  <c r="D1106" i="1"/>
  <c r="C1106" i="1"/>
  <c r="D1105" i="1"/>
  <c r="C1105" i="1"/>
  <c r="D1104" i="1"/>
  <c r="C1104" i="1"/>
  <c r="H1103" i="1"/>
  <c r="D1103" i="1"/>
  <c r="C1103" i="1"/>
  <c r="H1102" i="1"/>
  <c r="D1102" i="1"/>
  <c r="C1102" i="1"/>
  <c r="D1101" i="1"/>
  <c r="C1101" i="1"/>
  <c r="H1101" i="1" s="1"/>
  <c r="D1100" i="1"/>
  <c r="C1100" i="1"/>
  <c r="H1099" i="1"/>
  <c r="D1099" i="1"/>
  <c r="C1099" i="1"/>
  <c r="H1098" i="1"/>
  <c r="D1098" i="1"/>
  <c r="C1098" i="1"/>
  <c r="D1097" i="1"/>
  <c r="C1097" i="1"/>
  <c r="H1097" i="1" s="1"/>
  <c r="D1096" i="1"/>
  <c r="C1096" i="1"/>
  <c r="H1095" i="1"/>
  <c r="D1095" i="1"/>
  <c r="C1095" i="1"/>
  <c r="H1094" i="1"/>
  <c r="D1094" i="1"/>
  <c r="C1094" i="1"/>
  <c r="D1093" i="1"/>
  <c r="D1092" i="1"/>
  <c r="C1092" i="1"/>
  <c r="H1091" i="1"/>
  <c r="D1091" i="1"/>
  <c r="C1091" i="1"/>
  <c r="H1090" i="1"/>
  <c r="D1090" i="1"/>
  <c r="C1090" i="1"/>
  <c r="D1089" i="1"/>
  <c r="C1089" i="1"/>
  <c r="D1088" i="1"/>
  <c r="C1088" i="1"/>
  <c r="D1087" i="1"/>
  <c r="H1087" i="1" s="1"/>
  <c r="C1087" i="1"/>
  <c r="H1086" i="1"/>
  <c r="D1086" i="1"/>
  <c r="C1086" i="1"/>
  <c r="D1085" i="1"/>
  <c r="C1085" i="1"/>
  <c r="D1084" i="1"/>
  <c r="C1084" i="1"/>
  <c r="H1083" i="1"/>
  <c r="D1083" i="1"/>
  <c r="C1083" i="1"/>
  <c r="H1082" i="1"/>
  <c r="D1082" i="1"/>
  <c r="C1082" i="1"/>
  <c r="D1081" i="1"/>
  <c r="C1081" i="1"/>
  <c r="D1080" i="1"/>
  <c r="C1080" i="1"/>
  <c r="H1079" i="1"/>
  <c r="D1079" i="1"/>
  <c r="C1079" i="1"/>
  <c r="H1078" i="1"/>
  <c r="D1078" i="1"/>
  <c r="C1078" i="1"/>
  <c r="D1077" i="1"/>
  <c r="C1077" i="1"/>
  <c r="H1077" i="1" s="1"/>
  <c r="D1076" i="1"/>
  <c r="C1076" i="1"/>
  <c r="C1075" i="1"/>
  <c r="D1073" i="1"/>
  <c r="C1073" i="1"/>
  <c r="H1073" i="1" s="1"/>
  <c r="D1072" i="1"/>
  <c r="C1072" i="1"/>
  <c r="H1071" i="1"/>
  <c r="D1071" i="1"/>
  <c r="C1071" i="1"/>
  <c r="H1070" i="1"/>
  <c r="D1070" i="1"/>
  <c r="C1070" i="1"/>
  <c r="D1069" i="1"/>
  <c r="C1069" i="1"/>
  <c r="D1068" i="1"/>
  <c r="C1068" i="1"/>
  <c r="H1067" i="1"/>
  <c r="D1067" i="1"/>
  <c r="C1067" i="1"/>
  <c r="H1066" i="1"/>
  <c r="D1066" i="1"/>
  <c r="C1066" i="1"/>
  <c r="D1065" i="1"/>
  <c r="C1065" i="1"/>
  <c r="H1065" i="1" s="1"/>
  <c r="D1064" i="1"/>
  <c r="C1064" i="1"/>
  <c r="H1063" i="1"/>
  <c r="D1063" i="1"/>
  <c r="C1063" i="1"/>
  <c r="D1062" i="1"/>
  <c r="H1062" i="1" s="1"/>
  <c r="C1062" i="1"/>
  <c r="D1061" i="1"/>
  <c r="C1061" i="1"/>
  <c r="D1060" i="1"/>
  <c r="C1060" i="1"/>
  <c r="H1059" i="1"/>
  <c r="D1059" i="1"/>
  <c r="C1059" i="1"/>
  <c r="H1058" i="1"/>
  <c r="D1058" i="1"/>
  <c r="C1058" i="1"/>
  <c r="D1057" i="1"/>
  <c r="C1057" i="1"/>
  <c r="H1057" i="1" s="1"/>
  <c r="D1056" i="1"/>
  <c r="C1056" i="1"/>
  <c r="D1055" i="1"/>
  <c r="H1055" i="1" s="1"/>
  <c r="C1055" i="1"/>
  <c r="H1054" i="1"/>
  <c r="D1054" i="1"/>
  <c r="C1054" i="1"/>
  <c r="D1053" i="1"/>
  <c r="C1053" i="1"/>
  <c r="D1052" i="1"/>
  <c r="C1052" i="1"/>
  <c r="H1051" i="1"/>
  <c r="D1051" i="1"/>
  <c r="C1051" i="1"/>
  <c r="D1050" i="1"/>
  <c r="H1050" i="1" s="1"/>
  <c r="C1050" i="1"/>
  <c r="D1049" i="1"/>
  <c r="C1049" i="1"/>
  <c r="H1049" i="1" s="1"/>
  <c r="D1048" i="1"/>
  <c r="C1048" i="1"/>
  <c r="H1047" i="1"/>
  <c r="D1047" i="1"/>
  <c r="C1047" i="1"/>
  <c r="H1046" i="1"/>
  <c r="D1046" i="1"/>
  <c r="C1046" i="1"/>
  <c r="D1045" i="1"/>
  <c r="C1045" i="1"/>
  <c r="D1044" i="1"/>
  <c r="C1044" i="1"/>
  <c r="H1043" i="1"/>
  <c r="D1043" i="1"/>
  <c r="C1043" i="1"/>
  <c r="H1042" i="1"/>
  <c r="D1042" i="1"/>
  <c r="C1042" i="1"/>
  <c r="D1041" i="1"/>
  <c r="C1041" i="1"/>
  <c r="H1041" i="1" s="1"/>
  <c r="D1040" i="1"/>
  <c r="C1040" i="1"/>
  <c r="H1039" i="1"/>
  <c r="D1039" i="1"/>
  <c r="C1039" i="1"/>
  <c r="H1038" i="1"/>
  <c r="D1038" i="1"/>
  <c r="C1038" i="1"/>
  <c r="D1037" i="1"/>
  <c r="C1037" i="1"/>
  <c r="D1036" i="1"/>
  <c r="C1036" i="1"/>
  <c r="H1035" i="1"/>
  <c r="D1035" i="1"/>
  <c r="C1035" i="1"/>
  <c r="D1034" i="1"/>
  <c r="H1034" i="1" s="1"/>
  <c r="C1034" i="1"/>
  <c r="D1033" i="1"/>
  <c r="C1033" i="1"/>
  <c r="H1033" i="1" s="1"/>
  <c r="D1032" i="1"/>
  <c r="C1032" i="1"/>
  <c r="D1031" i="1"/>
  <c r="H1031" i="1" s="1"/>
  <c r="C1031" i="1"/>
  <c r="D1030" i="1"/>
  <c r="H1030" i="1" s="1"/>
  <c r="C1030" i="1"/>
  <c r="D1029" i="1"/>
  <c r="C1029" i="1"/>
  <c r="D1028" i="1"/>
  <c r="C1028" i="1"/>
  <c r="H1027" i="1"/>
  <c r="D1027" i="1"/>
  <c r="C1027" i="1"/>
  <c r="D1026" i="1"/>
  <c r="H1026" i="1" s="1"/>
  <c r="C1026" i="1"/>
  <c r="D1025" i="1"/>
  <c r="C1025" i="1"/>
  <c r="C1024" i="1"/>
  <c r="D1023" i="1"/>
  <c r="H1023" i="1" s="1"/>
  <c r="C1023" i="1"/>
  <c r="D1022" i="1"/>
  <c r="H1022" i="1" s="1"/>
  <c r="C1022" i="1"/>
  <c r="D1021" i="1"/>
  <c r="C1021" i="1"/>
  <c r="D1020" i="1"/>
  <c r="C1020" i="1"/>
  <c r="D1019" i="1"/>
  <c r="H1019" i="1" s="1"/>
  <c r="C1019" i="1"/>
  <c r="C1018" i="1"/>
  <c r="C1017" i="1"/>
  <c r="D1016" i="1"/>
  <c r="C1016" i="1"/>
  <c r="D1015" i="1"/>
  <c r="H1015" i="1" s="1"/>
  <c r="C1015" i="1"/>
  <c r="D1014" i="1"/>
  <c r="H1014" i="1" s="1"/>
  <c r="C1014" i="1"/>
  <c r="C1013" i="1"/>
  <c r="H1010" i="1"/>
  <c r="D1010" i="1"/>
  <c r="C1010" i="1"/>
  <c r="D1009" i="1"/>
  <c r="C1009" i="1"/>
  <c r="H1009" i="1" s="1"/>
  <c r="D1008" i="1"/>
  <c r="C1008" i="1"/>
  <c r="H1007" i="1"/>
  <c r="D1007" i="1"/>
  <c r="C1007" i="1"/>
  <c r="H1006" i="1"/>
  <c r="D1006" i="1"/>
  <c r="C1006" i="1"/>
  <c r="D1005" i="1"/>
  <c r="C1005" i="1"/>
  <c r="D1004" i="1"/>
  <c r="C1004" i="1"/>
  <c r="H1003" i="1"/>
  <c r="D1003" i="1"/>
  <c r="C1003" i="1"/>
  <c r="H1002" i="1"/>
  <c r="D1002" i="1"/>
  <c r="C1002" i="1"/>
  <c r="D1001" i="1"/>
  <c r="C1001" i="1"/>
  <c r="H1001" i="1" s="1"/>
  <c r="D1000" i="1"/>
  <c r="C1000" i="1"/>
  <c r="H999" i="1"/>
  <c r="D999" i="1"/>
  <c r="C999" i="1"/>
  <c r="H998" i="1"/>
  <c r="D998" i="1"/>
  <c r="C998" i="1"/>
  <c r="D997" i="1"/>
  <c r="C997" i="1"/>
  <c r="D996" i="1"/>
  <c r="C996" i="1"/>
  <c r="H995" i="1"/>
  <c r="D995" i="1"/>
  <c r="C995" i="1"/>
  <c r="H994" i="1"/>
  <c r="D994" i="1"/>
  <c r="C994" i="1"/>
  <c r="D993" i="1"/>
  <c r="C993" i="1"/>
  <c r="H993" i="1" s="1"/>
  <c r="D992" i="1"/>
  <c r="C992" i="1"/>
  <c r="H991" i="1"/>
  <c r="D991" i="1"/>
  <c r="C991" i="1"/>
  <c r="H990" i="1"/>
  <c r="D990" i="1"/>
  <c r="C990" i="1"/>
  <c r="D989" i="1"/>
  <c r="C989" i="1"/>
  <c r="D988" i="1"/>
  <c r="C988" i="1"/>
  <c r="H987" i="1"/>
  <c r="D987" i="1"/>
  <c r="C987" i="1"/>
  <c r="H986" i="1"/>
  <c r="D986" i="1"/>
  <c r="C986" i="1"/>
  <c r="D985" i="1"/>
  <c r="C985" i="1"/>
  <c r="H985" i="1" s="1"/>
  <c r="D984" i="1"/>
  <c r="C984" i="1"/>
  <c r="H983" i="1"/>
  <c r="D983" i="1"/>
  <c r="C983" i="1"/>
  <c r="H982" i="1"/>
  <c r="D982" i="1"/>
  <c r="C982" i="1"/>
  <c r="D981" i="1"/>
  <c r="C981" i="1"/>
  <c r="D980" i="1"/>
  <c r="C980" i="1"/>
  <c r="H979" i="1"/>
  <c r="D979" i="1"/>
  <c r="C979" i="1"/>
  <c r="H978" i="1"/>
  <c r="D978" i="1"/>
  <c r="C978" i="1"/>
  <c r="D977" i="1"/>
  <c r="C977" i="1"/>
  <c r="H977" i="1" s="1"/>
  <c r="D976" i="1"/>
  <c r="C976" i="1"/>
  <c r="H975" i="1"/>
  <c r="D975" i="1"/>
  <c r="C975" i="1"/>
  <c r="H974"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G849" i="1" s="1"/>
  <c r="H848" i="1"/>
  <c r="D848" i="1"/>
  <c r="C848" i="1"/>
  <c r="G848" i="1" s="1"/>
  <c r="H847" i="1"/>
  <c r="D847" i="1"/>
  <c r="C847" i="1"/>
  <c r="G847" i="1" s="1"/>
  <c r="D846" i="1"/>
  <c r="C846" i="1"/>
  <c r="G846" i="1" s="1"/>
  <c r="D845" i="1"/>
  <c r="C845" i="1"/>
  <c r="G845" i="1" s="1"/>
  <c r="D844" i="1"/>
  <c r="H844" i="1" s="1"/>
  <c r="C844" i="1"/>
  <c r="G844" i="1" s="1"/>
  <c r="D843" i="1"/>
  <c r="H843" i="1" s="1"/>
  <c r="C843" i="1"/>
  <c r="D842" i="1"/>
  <c r="C842" i="1"/>
  <c r="G842" i="1" s="1"/>
  <c r="D841" i="1"/>
  <c r="C841" i="1"/>
  <c r="G841" i="1" s="1"/>
  <c r="H840" i="1"/>
  <c r="D840" i="1"/>
  <c r="C840" i="1"/>
  <c r="G840" i="1" s="1"/>
  <c r="D839" i="1"/>
  <c r="H839" i="1" s="1"/>
  <c r="C839" i="1"/>
  <c r="D838" i="1"/>
  <c r="C838" i="1"/>
  <c r="G838" i="1" s="1"/>
  <c r="D837" i="1"/>
  <c r="C837" i="1"/>
  <c r="G837" i="1" s="1"/>
  <c r="H836" i="1"/>
  <c r="D836" i="1"/>
  <c r="C836" i="1"/>
  <c r="G836" i="1" s="1"/>
  <c r="H835" i="1"/>
  <c r="D835" i="1"/>
  <c r="C835" i="1"/>
  <c r="G835" i="1" s="1"/>
  <c r="D834" i="1"/>
  <c r="C834" i="1"/>
  <c r="G834" i="1" s="1"/>
  <c r="D833" i="1"/>
  <c r="C833" i="1"/>
  <c r="G833" i="1" s="1"/>
  <c r="H832" i="1"/>
  <c r="D832" i="1"/>
  <c r="C832" i="1"/>
  <c r="G832" i="1" s="1"/>
  <c r="H831" i="1"/>
  <c r="D831" i="1"/>
  <c r="C831" i="1"/>
  <c r="G831" i="1" s="1"/>
  <c r="D830" i="1"/>
  <c r="C830" i="1"/>
  <c r="G830" i="1" s="1"/>
  <c r="D829" i="1"/>
  <c r="C829" i="1"/>
  <c r="G829" i="1" s="1"/>
  <c r="H828" i="1"/>
  <c r="D828" i="1"/>
  <c r="C828" i="1"/>
  <c r="G828" i="1" s="1"/>
  <c r="H827" i="1"/>
  <c r="D827" i="1"/>
  <c r="C827" i="1"/>
  <c r="G827" i="1" s="1"/>
  <c r="D826" i="1"/>
  <c r="C826" i="1"/>
  <c r="G826" i="1" s="1"/>
  <c r="D825" i="1"/>
  <c r="C825" i="1"/>
  <c r="G825" i="1" s="1"/>
  <c r="H824" i="1"/>
  <c r="D824" i="1"/>
  <c r="C824" i="1"/>
  <c r="G824" i="1" s="1"/>
  <c r="H823" i="1"/>
  <c r="D823" i="1"/>
  <c r="C823" i="1"/>
  <c r="G823" i="1" s="1"/>
  <c r="D822" i="1"/>
  <c r="C822" i="1"/>
  <c r="G822" i="1" s="1"/>
  <c r="D821" i="1"/>
  <c r="C821" i="1"/>
  <c r="G821" i="1" s="1"/>
  <c r="H820" i="1"/>
  <c r="D820" i="1"/>
  <c r="C820" i="1"/>
  <c r="G820" i="1" s="1"/>
  <c r="H819" i="1"/>
  <c r="D819" i="1"/>
  <c r="C819" i="1"/>
  <c r="G819" i="1" s="1"/>
  <c r="D818" i="1"/>
  <c r="C818" i="1"/>
  <c r="G818" i="1" s="1"/>
  <c r="D817" i="1"/>
  <c r="C817" i="1"/>
  <c r="G817" i="1" s="1"/>
  <c r="H816" i="1"/>
  <c r="D816" i="1"/>
  <c r="C816" i="1"/>
  <c r="G816" i="1" s="1"/>
  <c r="H815" i="1"/>
  <c r="D815" i="1"/>
  <c r="C815" i="1"/>
  <c r="G815" i="1" s="1"/>
  <c r="D814" i="1"/>
  <c r="C814" i="1"/>
  <c r="G814" i="1" s="1"/>
  <c r="D813" i="1"/>
  <c r="C813" i="1"/>
  <c r="G813" i="1" s="1"/>
  <c r="H812" i="1"/>
  <c r="D812" i="1"/>
  <c r="C812" i="1"/>
  <c r="G812" i="1" s="1"/>
  <c r="H811" i="1"/>
  <c r="D811" i="1"/>
  <c r="C811" i="1"/>
  <c r="G811" i="1" s="1"/>
  <c r="D810" i="1"/>
  <c r="C810" i="1"/>
  <c r="G810" i="1" s="1"/>
  <c r="D809" i="1"/>
  <c r="C809" i="1"/>
  <c r="G809" i="1" s="1"/>
  <c r="H808" i="1"/>
  <c r="D808" i="1"/>
  <c r="C808" i="1"/>
  <c r="G808" i="1" s="1"/>
  <c r="H807" i="1"/>
  <c r="D807" i="1"/>
  <c r="C807" i="1"/>
  <c r="G807" i="1" s="1"/>
  <c r="D806" i="1"/>
  <c r="C806" i="1"/>
  <c r="G806" i="1" s="1"/>
  <c r="D805" i="1"/>
  <c r="C805" i="1"/>
  <c r="G805" i="1" s="1"/>
  <c r="H804" i="1"/>
  <c r="D804" i="1"/>
  <c r="C804" i="1"/>
  <c r="G804" i="1" s="1"/>
  <c r="H803" i="1"/>
  <c r="D803" i="1"/>
  <c r="C803" i="1"/>
  <c r="G803" i="1" s="1"/>
  <c r="D802" i="1"/>
  <c r="C802" i="1"/>
  <c r="G802" i="1" s="1"/>
  <c r="D801" i="1"/>
  <c r="C801" i="1"/>
  <c r="G801" i="1" s="1"/>
  <c r="H800" i="1"/>
  <c r="D800" i="1"/>
  <c r="C800" i="1"/>
  <c r="G800" i="1" s="1"/>
  <c r="H799" i="1"/>
  <c r="D799" i="1"/>
  <c r="C799" i="1"/>
  <c r="G799" i="1" s="1"/>
  <c r="D798" i="1"/>
  <c r="C798" i="1"/>
  <c r="G798" i="1" s="1"/>
  <c r="D797" i="1"/>
  <c r="C797" i="1"/>
  <c r="G797" i="1" s="1"/>
  <c r="H796" i="1"/>
  <c r="D796" i="1"/>
  <c r="C796" i="1"/>
  <c r="G796" i="1" s="1"/>
  <c r="H795" i="1"/>
  <c r="D795" i="1"/>
  <c r="C795" i="1"/>
  <c r="G795" i="1" s="1"/>
  <c r="D794" i="1"/>
  <c r="C794" i="1"/>
  <c r="G794" i="1" s="1"/>
  <c r="D793" i="1"/>
  <c r="C793" i="1"/>
  <c r="G793" i="1" s="1"/>
  <c r="H792" i="1"/>
  <c r="D792" i="1"/>
  <c r="C792" i="1"/>
  <c r="G792" i="1" s="1"/>
  <c r="H791" i="1"/>
  <c r="D791" i="1"/>
  <c r="C791" i="1"/>
  <c r="G791" i="1" s="1"/>
  <c r="D790" i="1"/>
  <c r="C790" i="1"/>
  <c r="G790" i="1" s="1"/>
  <c r="D789" i="1"/>
  <c r="C789" i="1"/>
  <c r="G789" i="1" s="1"/>
  <c r="H788" i="1"/>
  <c r="D788" i="1"/>
  <c r="C788" i="1"/>
  <c r="G788" i="1" s="1"/>
  <c r="H787" i="1"/>
  <c r="D787" i="1"/>
  <c r="C787" i="1"/>
  <c r="G787" i="1" s="1"/>
  <c r="D786" i="1"/>
  <c r="C786" i="1"/>
  <c r="G786" i="1" s="1"/>
  <c r="D785" i="1"/>
  <c r="C785" i="1"/>
  <c r="G785" i="1" s="1"/>
  <c r="H784" i="1"/>
  <c r="D784" i="1"/>
  <c r="C784" i="1"/>
  <c r="G784" i="1" s="1"/>
  <c r="H783" i="1"/>
  <c r="D783" i="1"/>
  <c r="C783" i="1"/>
  <c r="G783" i="1" s="1"/>
  <c r="D782" i="1"/>
  <c r="C782" i="1"/>
  <c r="G782" i="1" s="1"/>
  <c r="D781" i="1"/>
  <c r="C781" i="1"/>
  <c r="G781" i="1" s="1"/>
  <c r="H780" i="1"/>
  <c r="D780" i="1"/>
  <c r="C780" i="1"/>
  <c r="G780" i="1" s="1"/>
  <c r="H779" i="1"/>
  <c r="D779" i="1"/>
  <c r="C779" i="1"/>
  <c r="G779" i="1" s="1"/>
  <c r="D778" i="1"/>
  <c r="C778" i="1"/>
  <c r="G778" i="1" s="1"/>
  <c r="D777" i="1"/>
  <c r="C777" i="1"/>
  <c r="G777" i="1" s="1"/>
  <c r="H776" i="1"/>
  <c r="D776" i="1"/>
  <c r="C776" i="1"/>
  <c r="G776" i="1" s="1"/>
  <c r="H775" i="1"/>
  <c r="D775" i="1"/>
  <c r="C775" i="1"/>
  <c r="G775" i="1" s="1"/>
  <c r="D774" i="1"/>
  <c r="C774" i="1"/>
  <c r="G774" i="1" s="1"/>
  <c r="D773" i="1"/>
  <c r="C773" i="1"/>
  <c r="G773" i="1" s="1"/>
  <c r="H772" i="1"/>
  <c r="D772" i="1"/>
  <c r="C772" i="1"/>
  <c r="G772" i="1" s="1"/>
  <c r="H771" i="1"/>
  <c r="D771" i="1"/>
  <c r="C771" i="1"/>
  <c r="G771" i="1" s="1"/>
  <c r="D770" i="1"/>
  <c r="C770" i="1"/>
  <c r="G770" i="1" s="1"/>
  <c r="D769" i="1"/>
  <c r="C769" i="1"/>
  <c r="G769" i="1" s="1"/>
  <c r="H768" i="1"/>
  <c r="D768" i="1"/>
  <c r="C768" i="1"/>
  <c r="G768" i="1" s="1"/>
  <c r="H767" i="1"/>
  <c r="D767" i="1"/>
  <c r="C767" i="1"/>
  <c r="G767" i="1" s="1"/>
  <c r="D766" i="1"/>
  <c r="C766" i="1"/>
  <c r="G766" i="1" s="1"/>
  <c r="D765" i="1"/>
  <c r="C765" i="1"/>
  <c r="G765" i="1" s="1"/>
  <c r="H764" i="1"/>
  <c r="D764" i="1"/>
  <c r="C764" i="1"/>
  <c r="G764" i="1" s="1"/>
  <c r="H763" i="1"/>
  <c r="D763" i="1"/>
  <c r="C763" i="1"/>
  <c r="G763" i="1" s="1"/>
  <c r="D762" i="1"/>
  <c r="C762" i="1"/>
  <c r="G762" i="1" s="1"/>
  <c r="D761" i="1"/>
  <c r="C761" i="1"/>
  <c r="G761" i="1" s="1"/>
  <c r="H760" i="1"/>
  <c r="D760" i="1"/>
  <c r="C760" i="1"/>
  <c r="G760" i="1" s="1"/>
  <c r="H759" i="1"/>
  <c r="D759" i="1"/>
  <c r="C759" i="1"/>
  <c r="G759" i="1" s="1"/>
  <c r="D758" i="1"/>
  <c r="C758" i="1"/>
  <c r="G758" i="1" s="1"/>
  <c r="D757" i="1"/>
  <c r="C757" i="1"/>
  <c r="G757" i="1" s="1"/>
  <c r="H756" i="1"/>
  <c r="D756" i="1"/>
  <c r="C756" i="1"/>
  <c r="G756" i="1" s="1"/>
  <c r="H755" i="1"/>
  <c r="D755" i="1"/>
  <c r="C755" i="1"/>
  <c r="G755" i="1" s="1"/>
  <c r="D754" i="1"/>
  <c r="C754" i="1"/>
  <c r="G754" i="1" s="1"/>
  <c r="D753" i="1"/>
  <c r="C753" i="1"/>
  <c r="G753" i="1" s="1"/>
  <c r="H752" i="1"/>
  <c r="D752" i="1"/>
  <c r="C752" i="1"/>
  <c r="G752" i="1" s="1"/>
  <c r="H751" i="1"/>
  <c r="D751" i="1"/>
  <c r="C751" i="1"/>
  <c r="G751" i="1" s="1"/>
  <c r="D750" i="1"/>
  <c r="C750" i="1"/>
  <c r="G750" i="1" s="1"/>
  <c r="D749" i="1"/>
  <c r="C749" i="1"/>
  <c r="G749" i="1" s="1"/>
  <c r="H748" i="1"/>
  <c r="D748" i="1"/>
  <c r="C748" i="1"/>
  <c r="G748" i="1" s="1"/>
  <c r="H747" i="1"/>
  <c r="D747" i="1"/>
  <c r="C747" i="1"/>
  <c r="G747" i="1" s="1"/>
  <c r="D746" i="1"/>
  <c r="C746" i="1"/>
  <c r="G746" i="1" s="1"/>
  <c r="D745" i="1"/>
  <c r="C745" i="1"/>
  <c r="G745" i="1" s="1"/>
  <c r="H744" i="1"/>
  <c r="D744" i="1"/>
  <c r="C744" i="1"/>
  <c r="G744" i="1" s="1"/>
  <c r="H743" i="1"/>
  <c r="D743" i="1"/>
  <c r="C743" i="1"/>
  <c r="G743" i="1" s="1"/>
  <c r="D742" i="1"/>
  <c r="C742" i="1"/>
  <c r="G742" i="1" s="1"/>
  <c r="D741" i="1"/>
  <c r="C741" i="1"/>
  <c r="G741" i="1" s="1"/>
  <c r="H740" i="1"/>
  <c r="D740" i="1"/>
  <c r="C740" i="1"/>
  <c r="G740" i="1" s="1"/>
  <c r="H739" i="1"/>
  <c r="D739" i="1"/>
  <c r="C739" i="1"/>
  <c r="G739" i="1" s="1"/>
  <c r="D738" i="1"/>
  <c r="C738" i="1"/>
  <c r="G738" i="1" s="1"/>
  <c r="D737" i="1"/>
  <c r="C737" i="1"/>
  <c r="G737" i="1" s="1"/>
  <c r="H736" i="1"/>
  <c r="D736" i="1"/>
  <c r="C736" i="1"/>
  <c r="G736" i="1" s="1"/>
  <c r="H735" i="1"/>
  <c r="D735" i="1"/>
  <c r="C735" i="1"/>
  <c r="G735" i="1" s="1"/>
  <c r="D734" i="1"/>
  <c r="C734" i="1"/>
  <c r="G734" i="1" s="1"/>
  <c r="D733" i="1"/>
  <c r="C733" i="1"/>
  <c r="G733" i="1" s="1"/>
  <c r="H732" i="1"/>
  <c r="D732" i="1"/>
  <c r="C732" i="1"/>
  <c r="G732" i="1" s="1"/>
  <c r="H731" i="1"/>
  <c r="D731" i="1"/>
  <c r="C731" i="1"/>
  <c r="G731" i="1" s="1"/>
  <c r="D730" i="1"/>
  <c r="C730" i="1"/>
  <c r="G730" i="1" s="1"/>
  <c r="D729" i="1"/>
  <c r="C729" i="1"/>
  <c r="G729" i="1" s="1"/>
  <c r="H728" i="1"/>
  <c r="D728" i="1"/>
  <c r="C728" i="1"/>
  <c r="G728" i="1" s="1"/>
  <c r="D727" i="1"/>
  <c r="H727" i="1" s="1"/>
  <c r="C727" i="1"/>
  <c r="D726" i="1"/>
  <c r="C726" i="1"/>
  <c r="G726" i="1" s="1"/>
  <c r="D725" i="1"/>
  <c r="C725" i="1"/>
  <c r="G725" i="1" s="1"/>
  <c r="H724" i="1"/>
  <c r="D724" i="1"/>
  <c r="C724" i="1"/>
  <c r="G724" i="1" s="1"/>
  <c r="H723" i="1"/>
  <c r="D723" i="1"/>
  <c r="C723" i="1"/>
  <c r="G723" i="1" s="1"/>
  <c r="D722" i="1"/>
  <c r="C722" i="1"/>
  <c r="G722" i="1" s="1"/>
  <c r="D721" i="1"/>
  <c r="C721" i="1"/>
  <c r="G721" i="1" s="1"/>
  <c r="H720" i="1"/>
  <c r="D720" i="1"/>
  <c r="C720" i="1"/>
  <c r="G720" i="1" s="1"/>
  <c r="H719" i="1"/>
  <c r="D719" i="1"/>
  <c r="C719" i="1"/>
  <c r="G719" i="1" s="1"/>
  <c r="D718" i="1"/>
  <c r="C718" i="1"/>
  <c r="G718" i="1" s="1"/>
  <c r="D717" i="1"/>
  <c r="C717" i="1"/>
  <c r="G717" i="1" s="1"/>
  <c r="H716" i="1"/>
  <c r="D716" i="1"/>
  <c r="C716" i="1"/>
  <c r="G716" i="1" s="1"/>
  <c r="H715" i="1"/>
  <c r="D715" i="1"/>
  <c r="C715" i="1"/>
  <c r="G715" i="1" s="1"/>
  <c r="D714" i="1"/>
  <c r="C714" i="1"/>
  <c r="G714" i="1" s="1"/>
  <c r="D713" i="1"/>
  <c r="C713" i="1"/>
  <c r="G713" i="1" s="1"/>
  <c r="H712" i="1"/>
  <c r="D712" i="1"/>
  <c r="C712" i="1"/>
  <c r="G712" i="1" s="1"/>
  <c r="H711" i="1"/>
  <c r="D711" i="1"/>
  <c r="C711" i="1"/>
  <c r="G711" i="1" s="1"/>
  <c r="D710" i="1"/>
  <c r="C710" i="1"/>
  <c r="G710" i="1" s="1"/>
  <c r="D709" i="1"/>
  <c r="C709" i="1"/>
  <c r="G709" i="1" s="1"/>
  <c r="H708" i="1"/>
  <c r="D708" i="1"/>
  <c r="C708" i="1"/>
  <c r="G708" i="1" s="1"/>
  <c r="H707" i="1"/>
  <c r="D707" i="1"/>
  <c r="C707" i="1"/>
  <c r="G707" i="1" s="1"/>
  <c r="D706" i="1"/>
  <c r="C706" i="1"/>
  <c r="G706" i="1" s="1"/>
  <c r="D705" i="1"/>
  <c r="C705" i="1"/>
  <c r="H704" i="1"/>
  <c r="D704" i="1"/>
  <c r="C704" i="1"/>
  <c r="G704" i="1" s="1"/>
  <c r="H703" i="1"/>
  <c r="D703" i="1"/>
  <c r="C703" i="1"/>
  <c r="G703" i="1" s="1"/>
  <c r="D702" i="1"/>
  <c r="C702" i="1"/>
  <c r="G702" i="1" s="1"/>
  <c r="D701" i="1"/>
  <c r="C701" i="1"/>
  <c r="G701" i="1" s="1"/>
  <c r="H700" i="1"/>
  <c r="D700" i="1"/>
  <c r="C700" i="1"/>
  <c r="G700" i="1" s="1"/>
  <c r="H699" i="1"/>
  <c r="D699" i="1"/>
  <c r="C699" i="1"/>
  <c r="D698" i="1"/>
  <c r="C698" i="1"/>
  <c r="G698" i="1" s="1"/>
  <c r="D697" i="1"/>
  <c r="C697" i="1"/>
  <c r="G697" i="1" s="1"/>
  <c r="H696" i="1"/>
  <c r="D696" i="1"/>
  <c r="C696" i="1"/>
  <c r="G696" i="1" s="1"/>
  <c r="D695" i="1"/>
  <c r="H695" i="1" s="1"/>
  <c r="C695" i="1"/>
  <c r="D694" i="1"/>
  <c r="C694" i="1"/>
  <c r="G694" i="1" s="1"/>
  <c r="D693" i="1"/>
  <c r="C693" i="1"/>
  <c r="G693" i="1" s="1"/>
  <c r="H692" i="1"/>
  <c r="D692" i="1"/>
  <c r="C692" i="1"/>
  <c r="G692" i="1" s="1"/>
  <c r="H691" i="1"/>
  <c r="D691" i="1"/>
  <c r="C691" i="1"/>
  <c r="G691" i="1" s="1"/>
  <c r="D690" i="1"/>
  <c r="C690" i="1"/>
  <c r="G690" i="1" s="1"/>
  <c r="D689" i="1"/>
  <c r="C689" i="1"/>
  <c r="G689" i="1" s="1"/>
  <c r="H688" i="1"/>
  <c r="D688" i="1"/>
  <c r="C688" i="1"/>
  <c r="G688" i="1" s="1"/>
  <c r="H687" i="1"/>
  <c r="D687" i="1"/>
  <c r="C687" i="1"/>
  <c r="G687" i="1" s="1"/>
  <c r="D686" i="1"/>
  <c r="C686" i="1"/>
  <c r="G686" i="1" s="1"/>
  <c r="D685" i="1"/>
  <c r="C685" i="1"/>
  <c r="G685" i="1" s="1"/>
  <c r="H684" i="1"/>
  <c r="D684" i="1"/>
  <c r="C684" i="1"/>
  <c r="G684" i="1" s="1"/>
  <c r="H683" i="1"/>
  <c r="D683" i="1"/>
  <c r="C683" i="1"/>
  <c r="G683" i="1" s="1"/>
  <c r="D682" i="1"/>
  <c r="C682" i="1"/>
  <c r="G682" i="1" s="1"/>
  <c r="D681" i="1"/>
  <c r="C681" i="1"/>
  <c r="G681" i="1" s="1"/>
  <c r="H680" i="1"/>
  <c r="D680" i="1"/>
  <c r="C680" i="1"/>
  <c r="G680" i="1" s="1"/>
  <c r="H679" i="1"/>
  <c r="D679" i="1"/>
  <c r="C679" i="1"/>
  <c r="G679" i="1" s="1"/>
  <c r="D678" i="1"/>
  <c r="C678" i="1"/>
  <c r="G678" i="1" s="1"/>
  <c r="D677" i="1"/>
  <c r="C677" i="1"/>
  <c r="G677" i="1" s="1"/>
  <c r="H676" i="1"/>
  <c r="D676" i="1"/>
  <c r="C676" i="1"/>
  <c r="G676" i="1" s="1"/>
  <c r="H675" i="1"/>
  <c r="D675" i="1"/>
  <c r="C675" i="1"/>
  <c r="G675" i="1" s="1"/>
  <c r="D674" i="1"/>
  <c r="C674" i="1"/>
  <c r="G674" i="1" s="1"/>
  <c r="D673" i="1"/>
  <c r="C673" i="1"/>
  <c r="G673" i="1" s="1"/>
  <c r="H672" i="1"/>
  <c r="D672" i="1"/>
  <c r="C672" i="1"/>
  <c r="G672" i="1" s="1"/>
  <c r="H671" i="1"/>
  <c r="D671" i="1"/>
  <c r="C671" i="1"/>
  <c r="G671" i="1" s="1"/>
  <c r="D670" i="1"/>
  <c r="C670" i="1"/>
  <c r="G670" i="1" s="1"/>
  <c r="D669" i="1"/>
  <c r="C669" i="1"/>
  <c r="G669" i="1" s="1"/>
  <c r="H668" i="1"/>
  <c r="D668" i="1"/>
  <c r="C668" i="1"/>
  <c r="G668" i="1" s="1"/>
  <c r="H667" i="1"/>
  <c r="D667" i="1"/>
  <c r="C667" i="1"/>
  <c r="G667" i="1" s="1"/>
  <c r="D666" i="1"/>
  <c r="C666" i="1"/>
  <c r="G666" i="1" s="1"/>
  <c r="D665" i="1"/>
  <c r="C665" i="1"/>
  <c r="G665" i="1" s="1"/>
  <c r="H664" i="1"/>
  <c r="D664" i="1"/>
  <c r="C664" i="1"/>
  <c r="G664" i="1" s="1"/>
  <c r="H663" i="1"/>
  <c r="D663" i="1"/>
  <c r="C663" i="1"/>
  <c r="D662" i="1"/>
  <c r="C662" i="1"/>
  <c r="G662" i="1" s="1"/>
  <c r="D661" i="1"/>
  <c r="C661" i="1"/>
  <c r="G661" i="1" s="1"/>
  <c r="H660" i="1"/>
  <c r="D660" i="1"/>
  <c r="C660" i="1"/>
  <c r="G660" i="1" s="1"/>
  <c r="H659" i="1"/>
  <c r="D659" i="1"/>
  <c r="C659" i="1"/>
  <c r="G659" i="1" s="1"/>
  <c r="D658" i="1"/>
  <c r="C658" i="1"/>
  <c r="G658" i="1" s="1"/>
  <c r="D657" i="1"/>
  <c r="C657" i="1"/>
  <c r="G657" i="1" s="1"/>
  <c r="D656" i="1"/>
  <c r="H656" i="1" s="1"/>
  <c r="C656" i="1"/>
  <c r="H655" i="1"/>
  <c r="D655" i="1"/>
  <c r="C655" i="1"/>
  <c r="G655" i="1" s="1"/>
  <c r="D654" i="1"/>
  <c r="C654" i="1"/>
  <c r="G654" i="1" s="1"/>
  <c r="D653" i="1"/>
  <c r="C653" i="1"/>
  <c r="G653" i="1" s="1"/>
  <c r="D652" i="1"/>
  <c r="H652" i="1" s="1"/>
  <c r="C652" i="1"/>
  <c r="H651" i="1"/>
  <c r="D651" i="1"/>
  <c r="C651" i="1"/>
  <c r="G651" i="1" s="1"/>
  <c r="D650" i="1"/>
  <c r="C650" i="1"/>
  <c r="C649" i="1"/>
  <c r="D648" i="1"/>
  <c r="H648" i="1" s="1"/>
  <c r="C648" i="1"/>
  <c r="H647" i="1"/>
  <c r="D647" i="1"/>
  <c r="C647" i="1"/>
  <c r="D646" i="1"/>
  <c r="C646" i="1"/>
  <c r="D645" i="1"/>
  <c r="C645" i="1"/>
  <c r="D636" i="1"/>
  <c r="C636" i="1"/>
  <c r="G636" i="1" s="1"/>
  <c r="D635" i="1"/>
  <c r="C635" i="1"/>
  <c r="G635" i="1" s="1"/>
  <c r="H632" i="1"/>
  <c r="D632" i="1"/>
  <c r="C632" i="1"/>
  <c r="G632" i="1" s="1"/>
  <c r="H631" i="1"/>
  <c r="D631" i="1"/>
  <c r="C631" i="1"/>
  <c r="G631" i="1" s="1"/>
  <c r="D630" i="1"/>
  <c r="C630" i="1"/>
  <c r="G630" i="1" s="1"/>
  <c r="D629" i="1"/>
  <c r="C629" i="1"/>
  <c r="G629" i="1" s="1"/>
  <c r="H628" i="1"/>
  <c r="D628" i="1"/>
  <c r="C628" i="1"/>
  <c r="G628" i="1" s="1"/>
  <c r="H627" i="1"/>
  <c r="D627" i="1"/>
  <c r="C627" i="1"/>
  <c r="G627" i="1" s="1"/>
  <c r="D626" i="1"/>
  <c r="C626" i="1"/>
  <c r="G626" i="1" s="1"/>
  <c r="D625" i="1"/>
  <c r="C625" i="1"/>
  <c r="G625" i="1" s="1"/>
  <c r="H624" i="1"/>
  <c r="D624" i="1"/>
  <c r="C624" i="1"/>
  <c r="G624" i="1" s="1"/>
  <c r="D623" i="1"/>
  <c r="D622" i="1"/>
  <c r="C622" i="1"/>
  <c r="G622" i="1" s="1"/>
  <c r="D621" i="1"/>
  <c r="C621" i="1"/>
  <c r="G621" i="1" s="1"/>
  <c r="H620" i="1"/>
  <c r="D620" i="1"/>
  <c r="C620" i="1"/>
  <c r="G620" i="1" s="1"/>
  <c r="H619" i="1"/>
  <c r="D619" i="1"/>
  <c r="C619" i="1"/>
  <c r="G619" i="1" s="1"/>
  <c r="D618" i="1"/>
  <c r="C618" i="1"/>
  <c r="G618" i="1" s="1"/>
  <c r="D617" i="1"/>
  <c r="C617" i="1"/>
  <c r="G617" i="1" s="1"/>
  <c r="H616" i="1"/>
  <c r="D616" i="1"/>
  <c r="C616" i="1"/>
  <c r="G616" i="1" s="1"/>
  <c r="H615" i="1"/>
  <c r="D615" i="1"/>
  <c r="C615" i="1"/>
  <c r="G615" i="1" s="1"/>
  <c r="D614" i="1"/>
  <c r="C614" i="1"/>
  <c r="G614" i="1" s="1"/>
  <c r="D613" i="1"/>
  <c r="C613" i="1"/>
  <c r="G613" i="1" s="1"/>
  <c r="H612" i="1"/>
  <c r="D612" i="1"/>
  <c r="C612" i="1"/>
  <c r="G612" i="1" s="1"/>
  <c r="H611" i="1"/>
  <c r="D611" i="1"/>
  <c r="C611" i="1"/>
  <c r="G611" i="1" s="1"/>
  <c r="D610" i="1"/>
  <c r="C610" i="1"/>
  <c r="G610" i="1" s="1"/>
  <c r="D609" i="1"/>
  <c r="C609" i="1"/>
  <c r="G609" i="1" s="1"/>
  <c r="H608" i="1"/>
  <c r="D608" i="1"/>
  <c r="C608" i="1"/>
  <c r="G608" i="1" s="1"/>
  <c r="H607" i="1"/>
  <c r="D607" i="1"/>
  <c r="C607" i="1"/>
  <c r="G607" i="1" s="1"/>
  <c r="D606" i="1"/>
  <c r="C606" i="1"/>
  <c r="G606" i="1" s="1"/>
  <c r="D605" i="1"/>
  <c r="C605" i="1"/>
  <c r="G605" i="1" s="1"/>
  <c r="H604" i="1"/>
  <c r="D604" i="1"/>
  <c r="C604" i="1"/>
  <c r="G604" i="1" s="1"/>
  <c r="C603" i="1"/>
  <c r="D602" i="1"/>
  <c r="C602" i="1"/>
  <c r="G602" i="1" s="1"/>
  <c r="D601" i="1"/>
  <c r="C601" i="1"/>
  <c r="G601" i="1" s="1"/>
  <c r="H600" i="1"/>
  <c r="D600" i="1"/>
  <c r="C600" i="1"/>
  <c r="G600" i="1" s="1"/>
  <c r="H599" i="1"/>
  <c r="D599" i="1"/>
  <c r="C599" i="1"/>
  <c r="G599" i="1" s="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4" i="1"/>
  <c r="C564" i="1"/>
  <c r="H564" i="1" s="1"/>
  <c r="D563" i="1"/>
  <c r="C563" i="1"/>
  <c r="H563" i="1" s="1"/>
  <c r="D562" i="1"/>
  <c r="C562" i="1"/>
  <c r="H562" i="1" s="1"/>
  <c r="D561" i="1"/>
  <c r="C561" i="1"/>
  <c r="H561" i="1" s="1"/>
  <c r="D560" i="1"/>
  <c r="C560" i="1"/>
  <c r="H560" i="1" s="1"/>
  <c r="D559" i="1"/>
  <c r="C559" i="1"/>
  <c r="H559" i="1" s="1"/>
  <c r="D558" i="1"/>
  <c r="C558" i="1"/>
  <c r="H558" i="1" s="1"/>
  <c r="D557" i="1"/>
  <c r="C557" i="1"/>
  <c r="H557" i="1" s="1"/>
  <c r="D556" i="1"/>
  <c r="C556" i="1"/>
  <c r="H556" i="1" s="1"/>
  <c r="D555" i="1"/>
  <c r="C555" i="1"/>
  <c r="H555" i="1" s="1"/>
  <c r="D554" i="1"/>
  <c r="C554" i="1"/>
  <c r="H554" i="1" s="1"/>
  <c r="D553" i="1"/>
  <c r="C553" i="1"/>
  <c r="H553" i="1" s="1"/>
  <c r="D552" i="1"/>
  <c r="C552" i="1"/>
  <c r="H552" i="1" s="1"/>
  <c r="D551" i="1"/>
  <c r="C551" i="1"/>
  <c r="H551" i="1" s="1"/>
  <c r="D550" i="1"/>
  <c r="C550" i="1"/>
  <c r="H550" i="1" s="1"/>
  <c r="D549" i="1"/>
  <c r="C549" i="1"/>
  <c r="H549" i="1" s="1"/>
  <c r="D548" i="1"/>
  <c r="C548" i="1"/>
  <c r="H548" i="1" s="1"/>
  <c r="D547" i="1"/>
  <c r="C547" i="1"/>
  <c r="H547" i="1" s="1"/>
  <c r="D546" i="1"/>
  <c r="C546" i="1"/>
  <c r="H546" i="1" s="1"/>
  <c r="D545" i="1"/>
  <c r="C545" i="1"/>
  <c r="H545" i="1" s="1"/>
  <c r="D544" i="1"/>
  <c r="C544" i="1"/>
  <c r="H544" i="1" s="1"/>
  <c r="D543" i="1"/>
  <c r="C543" i="1"/>
  <c r="H543" i="1" s="1"/>
  <c r="D542" i="1"/>
  <c r="C542" i="1"/>
  <c r="H542" i="1" s="1"/>
  <c r="D541" i="1"/>
  <c r="C541" i="1"/>
  <c r="H541" i="1" s="1"/>
  <c r="D540" i="1"/>
  <c r="C540" i="1"/>
  <c r="H540" i="1" s="1"/>
  <c r="D539" i="1"/>
  <c r="C539" i="1"/>
  <c r="H539" i="1" s="1"/>
  <c r="D538" i="1"/>
  <c r="C538" i="1"/>
  <c r="H538" i="1" s="1"/>
  <c r="D537" i="1"/>
  <c r="C537" i="1"/>
  <c r="H537" i="1" s="1"/>
  <c r="D536" i="1"/>
  <c r="C536" i="1"/>
  <c r="H536" i="1" s="1"/>
  <c r="D535" i="1"/>
  <c r="C535" i="1"/>
  <c r="H535" i="1" s="1"/>
  <c r="D534" i="1"/>
  <c r="C534" i="1"/>
  <c r="H534" i="1" s="1"/>
  <c r="D533" i="1"/>
  <c r="C533" i="1"/>
  <c r="H533" i="1" s="1"/>
  <c r="D532" i="1"/>
  <c r="C532" i="1"/>
  <c r="H532" i="1" s="1"/>
  <c r="D531" i="1"/>
  <c r="C531" i="1"/>
  <c r="H531" i="1" s="1"/>
  <c r="C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D497" i="1"/>
  <c r="H497" i="1" s="1"/>
  <c r="C497" i="1"/>
  <c r="D496" i="1"/>
  <c r="H496" i="1" s="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C460" i="1"/>
  <c r="H459" i="1"/>
  <c r="G459" i="1"/>
  <c r="D459" i="1"/>
  <c r="C459" i="1"/>
  <c r="H458" i="1"/>
  <c r="G458" i="1"/>
  <c r="D458" i="1"/>
  <c r="C458" i="1"/>
  <c r="H457" i="1"/>
  <c r="G457" i="1"/>
  <c r="D457" i="1"/>
  <c r="C457" i="1"/>
  <c r="H456" i="1"/>
  <c r="G456" i="1"/>
  <c r="D456" i="1"/>
  <c r="C456" i="1"/>
  <c r="H455" i="1"/>
  <c r="G455" i="1"/>
  <c r="D455" i="1"/>
  <c r="C455" i="1"/>
  <c r="G454" i="1"/>
  <c r="D454" i="1"/>
  <c r="H454" i="1" s="1"/>
  <c r="C454" i="1"/>
  <c r="G453" i="1"/>
  <c r="D453" i="1"/>
  <c r="H453" i="1" s="1"/>
  <c r="C453" i="1"/>
  <c r="G452" i="1"/>
  <c r="D452" i="1"/>
  <c r="H452" i="1" s="1"/>
  <c r="C452" i="1"/>
  <c r="G451" i="1"/>
  <c r="D451" i="1"/>
  <c r="H451" i="1" s="1"/>
  <c r="C451" i="1"/>
  <c r="G450" i="1"/>
  <c r="D450" i="1"/>
  <c r="H450" i="1" s="1"/>
  <c r="C450" i="1"/>
  <c r="G449" i="1"/>
  <c r="D449" i="1"/>
  <c r="H449" i="1" s="1"/>
  <c r="C449" i="1"/>
  <c r="G448" i="1"/>
  <c r="D448" i="1"/>
  <c r="H448" i="1" s="1"/>
  <c r="C448" i="1"/>
  <c r="G447" i="1"/>
  <c r="D447" i="1"/>
  <c r="H447" i="1" s="1"/>
  <c r="C447" i="1"/>
  <c r="G446" i="1"/>
  <c r="D446" i="1"/>
  <c r="H446" i="1" s="1"/>
  <c r="C446" i="1"/>
  <c r="G445" i="1"/>
  <c r="D445" i="1"/>
  <c r="H445" i="1" s="1"/>
  <c r="C445" i="1"/>
  <c r="G444" i="1"/>
  <c r="D444" i="1"/>
  <c r="H444" i="1" s="1"/>
  <c r="C444" i="1"/>
  <c r="G443" i="1"/>
  <c r="D443" i="1"/>
  <c r="H443" i="1" s="1"/>
  <c r="C443" i="1"/>
  <c r="G442" i="1"/>
  <c r="D442" i="1"/>
  <c r="H442" i="1" s="1"/>
  <c r="C442" i="1"/>
  <c r="G441" i="1"/>
  <c r="D441" i="1"/>
  <c r="H441" i="1" s="1"/>
  <c r="C441" i="1"/>
  <c r="G440" i="1"/>
  <c r="D440" i="1"/>
  <c r="H440" i="1" s="1"/>
  <c r="C440" i="1"/>
  <c r="G439" i="1"/>
  <c r="D439" i="1"/>
  <c r="H439" i="1" s="1"/>
  <c r="C439" i="1"/>
  <c r="G438" i="1"/>
  <c r="D438" i="1"/>
  <c r="H438" i="1" s="1"/>
  <c r="C438" i="1"/>
  <c r="G437" i="1"/>
  <c r="D437" i="1"/>
  <c r="H437" i="1" s="1"/>
  <c r="C437" i="1"/>
  <c r="G436" i="1"/>
  <c r="D436" i="1"/>
  <c r="H436" i="1" s="1"/>
  <c r="C436" i="1"/>
  <c r="G435" i="1"/>
  <c r="D435" i="1"/>
  <c r="H435" i="1" s="1"/>
  <c r="C435" i="1"/>
  <c r="G434" i="1"/>
  <c r="D434" i="1"/>
  <c r="H434" i="1" s="1"/>
  <c r="C434" i="1"/>
  <c r="G433" i="1"/>
  <c r="D433" i="1"/>
  <c r="H433" i="1" s="1"/>
  <c r="C433" i="1"/>
  <c r="G432" i="1"/>
  <c r="D432" i="1"/>
  <c r="H432" i="1" s="1"/>
  <c r="C432" i="1"/>
  <c r="G431" i="1"/>
  <c r="D431" i="1"/>
  <c r="H431" i="1" s="1"/>
  <c r="C431" i="1"/>
  <c r="G430" i="1"/>
  <c r="D430" i="1"/>
  <c r="H430" i="1" s="1"/>
  <c r="C430" i="1"/>
  <c r="G429" i="1"/>
  <c r="D429" i="1"/>
  <c r="H429" i="1" s="1"/>
  <c r="C429" i="1"/>
  <c r="G428" i="1"/>
  <c r="D428" i="1"/>
  <c r="H428" i="1" s="1"/>
  <c r="C428" i="1"/>
  <c r="G427" i="1"/>
  <c r="D427" i="1"/>
  <c r="H427" i="1" s="1"/>
  <c r="C427" i="1"/>
  <c r="G426" i="1"/>
  <c r="D426" i="1"/>
  <c r="H426" i="1" s="1"/>
  <c r="C426" i="1"/>
  <c r="G425" i="1"/>
  <c r="D425" i="1"/>
  <c r="H425" i="1" s="1"/>
  <c r="C425" i="1"/>
  <c r="C423" i="1"/>
  <c r="C422" i="1"/>
  <c r="C421" i="1"/>
  <c r="D416" i="1"/>
  <c r="H416" i="1" s="1"/>
  <c r="C416" i="1"/>
  <c r="G415" i="1"/>
  <c r="D415" i="1"/>
  <c r="H415" i="1" s="1"/>
  <c r="C415" i="1"/>
  <c r="G414" i="1"/>
  <c r="D414" i="1"/>
  <c r="H414" i="1" s="1"/>
  <c r="C414" i="1"/>
  <c r="G411" i="1"/>
  <c r="D411" i="1"/>
  <c r="H411" i="1" s="1"/>
  <c r="C411" i="1"/>
  <c r="G410" i="1"/>
  <c r="D410" i="1"/>
  <c r="H410" i="1" s="1"/>
  <c r="C410" i="1"/>
  <c r="G409" i="1"/>
  <c r="D409" i="1"/>
  <c r="H409" i="1" s="1"/>
  <c r="C409" i="1"/>
  <c r="G408" i="1"/>
  <c r="D408" i="1"/>
  <c r="H408" i="1" s="1"/>
  <c r="C408" i="1"/>
  <c r="D407" i="1"/>
  <c r="H407" i="1" s="1"/>
  <c r="C407" i="1"/>
  <c r="G406" i="1"/>
  <c r="D406" i="1"/>
  <c r="H406" i="1" s="1"/>
  <c r="C406" i="1"/>
  <c r="G405" i="1"/>
  <c r="D405" i="1"/>
  <c r="H405" i="1" s="1"/>
  <c r="C405" i="1"/>
  <c r="G404" i="1"/>
  <c r="D404" i="1"/>
  <c r="H404" i="1" s="1"/>
  <c r="C404" i="1"/>
  <c r="G403" i="1"/>
  <c r="D403" i="1"/>
  <c r="H403" i="1" s="1"/>
  <c r="C403" i="1"/>
  <c r="G402" i="1"/>
  <c r="D402" i="1"/>
  <c r="H402" i="1" s="1"/>
  <c r="C402" i="1"/>
  <c r="G401" i="1"/>
  <c r="D401" i="1"/>
  <c r="H401" i="1" s="1"/>
  <c r="C401" i="1"/>
  <c r="G400" i="1"/>
  <c r="D400" i="1"/>
  <c r="H400" i="1" s="1"/>
  <c r="C400" i="1"/>
  <c r="G399" i="1"/>
  <c r="D399" i="1"/>
  <c r="H399" i="1" s="1"/>
  <c r="C399" i="1"/>
  <c r="G398" i="1"/>
  <c r="D398" i="1"/>
  <c r="H398" i="1" s="1"/>
  <c r="C398" i="1"/>
  <c r="G397" i="1"/>
  <c r="D397" i="1"/>
  <c r="H397" i="1" s="1"/>
  <c r="C397" i="1"/>
  <c r="G396" i="1"/>
  <c r="D396" i="1"/>
  <c r="H396" i="1" s="1"/>
  <c r="C396" i="1"/>
  <c r="G395" i="1"/>
  <c r="D395" i="1"/>
  <c r="H395" i="1" s="1"/>
  <c r="C395" i="1"/>
  <c r="G394" i="1"/>
  <c r="D394" i="1"/>
  <c r="H394" i="1" s="1"/>
  <c r="C394" i="1"/>
  <c r="G393" i="1"/>
  <c r="D393" i="1"/>
  <c r="H393" i="1" s="1"/>
  <c r="C393" i="1"/>
  <c r="G392" i="1"/>
  <c r="D392" i="1"/>
  <c r="H392" i="1" s="1"/>
  <c r="C392" i="1"/>
  <c r="G391" i="1"/>
  <c r="D391" i="1"/>
  <c r="H391" i="1" s="1"/>
  <c r="C391" i="1"/>
  <c r="G390" i="1"/>
  <c r="D390" i="1"/>
  <c r="H390" i="1" s="1"/>
  <c r="C390" i="1"/>
  <c r="G389" i="1"/>
  <c r="D389" i="1"/>
  <c r="H389" i="1" s="1"/>
  <c r="C389" i="1"/>
  <c r="G388" i="1"/>
  <c r="D388" i="1"/>
  <c r="H388" i="1" s="1"/>
  <c r="C388" i="1"/>
  <c r="G387" i="1"/>
  <c r="D387" i="1"/>
  <c r="H387" i="1" s="1"/>
  <c r="C387" i="1"/>
  <c r="G386" i="1"/>
  <c r="D386" i="1"/>
  <c r="H386" i="1" s="1"/>
  <c r="C386" i="1"/>
  <c r="G385" i="1"/>
  <c r="D385" i="1"/>
  <c r="H385" i="1" s="1"/>
  <c r="C385" i="1"/>
  <c r="G384" i="1"/>
  <c r="D384" i="1"/>
  <c r="H384" i="1" s="1"/>
  <c r="C384" i="1"/>
  <c r="G383" i="1"/>
  <c r="D383" i="1"/>
  <c r="H383" i="1" s="1"/>
  <c r="C383" i="1"/>
  <c r="G382" i="1"/>
  <c r="D382" i="1"/>
  <c r="H382" i="1" s="1"/>
  <c r="C382" i="1"/>
  <c r="G381" i="1"/>
  <c r="D381" i="1"/>
  <c r="H381" i="1" s="1"/>
  <c r="C381" i="1"/>
  <c r="G380" i="1"/>
  <c r="D380" i="1"/>
  <c r="H380" i="1" s="1"/>
  <c r="C380" i="1"/>
  <c r="G379" i="1"/>
  <c r="D379" i="1"/>
  <c r="H379" i="1" s="1"/>
  <c r="C379" i="1"/>
  <c r="G378" i="1"/>
  <c r="D378" i="1"/>
  <c r="H378" i="1" s="1"/>
  <c r="C378" i="1"/>
  <c r="G377" i="1"/>
  <c r="D377" i="1"/>
  <c r="H377" i="1" s="1"/>
  <c r="C377" i="1"/>
  <c r="G376" i="1"/>
  <c r="D376" i="1"/>
  <c r="H376" i="1" s="1"/>
  <c r="C376" i="1"/>
  <c r="D375" i="1"/>
  <c r="H375" i="1" s="1"/>
  <c r="C375" i="1"/>
  <c r="C374" i="1"/>
  <c r="D373" i="1"/>
  <c r="H373" i="1" s="1"/>
  <c r="C373" i="1"/>
  <c r="D372" i="1"/>
  <c r="H372" i="1" s="1"/>
  <c r="C372" i="1"/>
  <c r="G371" i="1"/>
  <c r="D371" i="1"/>
  <c r="H371" i="1" s="1"/>
  <c r="C371" i="1"/>
  <c r="G370" i="1"/>
  <c r="D370" i="1"/>
  <c r="H370" i="1" s="1"/>
  <c r="C370" i="1"/>
  <c r="C369" i="1"/>
  <c r="G367" i="1"/>
  <c r="D367" i="1"/>
  <c r="H367" i="1" s="1"/>
  <c r="C367" i="1"/>
  <c r="G366" i="1"/>
  <c r="D366" i="1"/>
  <c r="H366" i="1" s="1"/>
  <c r="C366" i="1"/>
  <c r="G365" i="1"/>
  <c r="D365" i="1"/>
  <c r="H365" i="1" s="1"/>
  <c r="C365" i="1"/>
  <c r="G364" i="1"/>
  <c r="D364" i="1"/>
  <c r="H364" i="1" s="1"/>
  <c r="C364" i="1"/>
  <c r="G363" i="1"/>
  <c r="D363" i="1"/>
  <c r="H363" i="1" s="1"/>
  <c r="C363" i="1"/>
  <c r="G362" i="1"/>
  <c r="D362" i="1"/>
  <c r="H362" i="1" s="1"/>
  <c r="C362" i="1"/>
  <c r="G361" i="1"/>
  <c r="D361" i="1"/>
  <c r="H361" i="1" s="1"/>
  <c r="C361" i="1"/>
  <c r="G360" i="1"/>
  <c r="D360" i="1"/>
  <c r="H360" i="1" s="1"/>
  <c r="C360" i="1"/>
  <c r="G359" i="1"/>
  <c r="D359" i="1"/>
  <c r="H359" i="1" s="1"/>
  <c r="C359" i="1"/>
  <c r="G358" i="1"/>
  <c r="D358" i="1"/>
  <c r="H358" i="1" s="1"/>
  <c r="C358" i="1"/>
  <c r="G357" i="1"/>
  <c r="D357" i="1"/>
  <c r="H357" i="1" s="1"/>
  <c r="C357" i="1"/>
  <c r="D356" i="1"/>
  <c r="G354" i="1"/>
  <c r="D354" i="1"/>
  <c r="H354" i="1" s="1"/>
  <c r="C354" i="1"/>
  <c r="G353" i="1"/>
  <c r="D353" i="1"/>
  <c r="H353" i="1" s="1"/>
  <c r="C353" i="1"/>
  <c r="G352" i="1"/>
  <c r="D352" i="1"/>
  <c r="H352" i="1" s="1"/>
  <c r="C352" i="1"/>
  <c r="G351" i="1"/>
  <c r="D351" i="1"/>
  <c r="H351" i="1" s="1"/>
  <c r="C351" i="1"/>
  <c r="G350" i="1"/>
  <c r="D350" i="1"/>
  <c r="H350" i="1" s="1"/>
  <c r="C350" i="1"/>
  <c r="G349" i="1"/>
  <c r="D349" i="1"/>
  <c r="H349" i="1" s="1"/>
  <c r="C349" i="1"/>
  <c r="G348" i="1"/>
  <c r="D348" i="1"/>
  <c r="H348" i="1" s="1"/>
  <c r="C348" i="1"/>
  <c r="G347" i="1"/>
  <c r="D347" i="1"/>
  <c r="H347" i="1" s="1"/>
  <c r="C347" i="1"/>
  <c r="G346" i="1"/>
  <c r="D346" i="1"/>
  <c r="H346" i="1" s="1"/>
  <c r="C346" i="1"/>
  <c r="G345" i="1"/>
  <c r="D345" i="1"/>
  <c r="H345" i="1" s="1"/>
  <c r="C345" i="1"/>
  <c r="G344" i="1"/>
  <c r="D344" i="1"/>
  <c r="H344" i="1" s="1"/>
  <c r="C344" i="1"/>
  <c r="G343" i="1"/>
  <c r="D343" i="1"/>
  <c r="H343" i="1" s="1"/>
  <c r="C343" i="1"/>
  <c r="G342" i="1"/>
  <c r="D342" i="1"/>
  <c r="H342" i="1" s="1"/>
  <c r="C342" i="1"/>
  <c r="G341" i="1"/>
  <c r="D341" i="1"/>
  <c r="H341" i="1" s="1"/>
  <c r="C341" i="1"/>
  <c r="G340" i="1"/>
  <c r="D340" i="1"/>
  <c r="H340" i="1" s="1"/>
  <c r="C340" i="1"/>
  <c r="G339" i="1"/>
  <c r="D339" i="1"/>
  <c r="H339" i="1" s="1"/>
  <c r="C339" i="1"/>
  <c r="G338" i="1"/>
  <c r="D338" i="1"/>
  <c r="H338" i="1" s="1"/>
  <c r="C338" i="1"/>
  <c r="G337" i="1"/>
  <c r="D337" i="1"/>
  <c r="H337" i="1" s="1"/>
  <c r="C337" i="1"/>
  <c r="G336" i="1"/>
  <c r="D336" i="1"/>
  <c r="H336" i="1" s="1"/>
  <c r="C336" i="1"/>
  <c r="G335" i="1"/>
  <c r="D335" i="1"/>
  <c r="H335" i="1" s="1"/>
  <c r="C335" i="1"/>
  <c r="G334" i="1"/>
  <c r="D334" i="1"/>
  <c r="H334" i="1" s="1"/>
  <c r="C334" i="1"/>
  <c r="G333" i="1"/>
  <c r="D333" i="1"/>
  <c r="H333" i="1" s="1"/>
  <c r="C333" i="1"/>
  <c r="G332" i="1"/>
  <c r="D332" i="1"/>
  <c r="H332" i="1" s="1"/>
  <c r="C332" i="1"/>
  <c r="G331" i="1"/>
  <c r="D331" i="1"/>
  <c r="H331" i="1" s="1"/>
  <c r="C331" i="1"/>
  <c r="G330" i="1"/>
  <c r="D330" i="1"/>
  <c r="H330" i="1" s="1"/>
  <c r="C330" i="1"/>
  <c r="G329" i="1"/>
  <c r="D329" i="1"/>
  <c r="H329" i="1" s="1"/>
  <c r="C329" i="1"/>
  <c r="G328" i="1"/>
  <c r="D328" i="1"/>
  <c r="H328" i="1" s="1"/>
  <c r="C328" i="1"/>
  <c r="G327" i="1"/>
  <c r="D327" i="1"/>
  <c r="H327" i="1" s="1"/>
  <c r="C327" i="1"/>
  <c r="G326" i="1"/>
  <c r="D326" i="1"/>
  <c r="H326" i="1" s="1"/>
  <c r="C326" i="1"/>
  <c r="G325" i="1"/>
  <c r="D325" i="1"/>
  <c r="H325" i="1" s="1"/>
  <c r="C325" i="1"/>
  <c r="G324" i="1"/>
  <c r="D324" i="1"/>
  <c r="H324" i="1" s="1"/>
  <c r="C324" i="1"/>
  <c r="G323" i="1"/>
  <c r="D323" i="1"/>
  <c r="H323" i="1" s="1"/>
  <c r="C323" i="1"/>
  <c r="G322" i="1"/>
  <c r="D322" i="1"/>
  <c r="H322" i="1" s="1"/>
  <c r="C322" i="1"/>
  <c r="D321" i="1"/>
  <c r="H321" i="1" s="1"/>
  <c r="C321" i="1"/>
  <c r="G320" i="1"/>
  <c r="D320" i="1"/>
  <c r="H320" i="1" s="1"/>
  <c r="C320" i="1"/>
  <c r="G319" i="1"/>
  <c r="D319" i="1"/>
  <c r="H319" i="1" s="1"/>
  <c r="C319" i="1"/>
  <c r="G318" i="1"/>
  <c r="D318" i="1"/>
  <c r="H318" i="1" s="1"/>
  <c r="C318" i="1"/>
  <c r="D317" i="1"/>
  <c r="H317" i="1" s="1"/>
  <c r="C317" i="1"/>
  <c r="G315" i="1"/>
  <c r="D315" i="1"/>
  <c r="H315" i="1" s="1"/>
  <c r="C315" i="1"/>
  <c r="G314" i="1"/>
  <c r="D314" i="1"/>
  <c r="H314" i="1" s="1"/>
  <c r="C314" i="1"/>
  <c r="G313" i="1"/>
  <c r="D313" i="1"/>
  <c r="H313" i="1" s="1"/>
  <c r="C313" i="1"/>
  <c r="G312" i="1"/>
  <c r="D312" i="1"/>
  <c r="H312" i="1" s="1"/>
  <c r="C312" i="1"/>
  <c r="G311" i="1"/>
  <c r="D311" i="1"/>
  <c r="H311" i="1" s="1"/>
  <c r="C311" i="1"/>
  <c r="G310" i="1"/>
  <c r="D310" i="1"/>
  <c r="H310" i="1" s="1"/>
  <c r="C310" i="1"/>
  <c r="G309" i="1"/>
  <c r="D309" i="1"/>
  <c r="H309" i="1" s="1"/>
  <c r="C309" i="1"/>
  <c r="G308" i="1"/>
  <c r="D308" i="1"/>
  <c r="H308" i="1" s="1"/>
  <c r="C308" i="1"/>
  <c r="G307" i="1"/>
  <c r="D307" i="1"/>
  <c r="H307" i="1" s="1"/>
  <c r="C307" i="1"/>
  <c r="D306" i="1"/>
  <c r="H306" i="1" s="1"/>
  <c r="C306" i="1"/>
  <c r="C305" i="1"/>
  <c r="G302" i="1"/>
  <c r="D302" i="1"/>
  <c r="H302" i="1" s="1"/>
  <c r="C302" i="1"/>
  <c r="G301" i="1"/>
  <c r="D301" i="1"/>
  <c r="H301" i="1" s="1"/>
  <c r="C301" i="1"/>
  <c r="D300" i="1"/>
  <c r="H300" i="1" s="1"/>
  <c r="C300" i="1"/>
  <c r="G300" i="1" s="1"/>
  <c r="D299" i="1"/>
  <c r="H299" i="1" s="1"/>
  <c r="C299" i="1"/>
  <c r="D298" i="1"/>
  <c r="H298" i="1" s="1"/>
  <c r="C298" i="1"/>
  <c r="G294" i="1"/>
  <c r="D294" i="1"/>
  <c r="H294" i="1" s="1"/>
  <c r="C294" i="1"/>
  <c r="G293" i="1"/>
  <c r="D293" i="1"/>
  <c r="H293" i="1" s="1"/>
  <c r="C293" i="1"/>
  <c r="G292" i="1"/>
  <c r="D292" i="1"/>
  <c r="H292" i="1" s="1"/>
  <c r="C292" i="1"/>
  <c r="G291" i="1"/>
  <c r="D291" i="1"/>
  <c r="H291" i="1" s="1"/>
  <c r="C291" i="1"/>
  <c r="G290" i="1"/>
  <c r="D290" i="1"/>
  <c r="H290" i="1" s="1"/>
  <c r="C290" i="1"/>
  <c r="G289" i="1"/>
  <c r="D289" i="1"/>
  <c r="H289" i="1" s="1"/>
  <c r="C289" i="1"/>
  <c r="G288" i="1"/>
  <c r="D288" i="1"/>
  <c r="H288" i="1" s="1"/>
  <c r="C288" i="1"/>
  <c r="G287" i="1"/>
  <c r="D287" i="1"/>
  <c r="H287" i="1" s="1"/>
  <c r="C287" i="1"/>
  <c r="D286" i="1"/>
  <c r="H286" i="1" s="1"/>
  <c r="C286" i="1"/>
  <c r="D285" i="1"/>
  <c r="H285" i="1" s="1"/>
  <c r="C285" i="1"/>
  <c r="G284" i="1"/>
  <c r="D284" i="1"/>
  <c r="H284" i="1" s="1"/>
  <c r="C284" i="1"/>
  <c r="G283" i="1"/>
  <c r="D283" i="1"/>
  <c r="H283" i="1" s="1"/>
  <c r="C283" i="1"/>
  <c r="G282" i="1"/>
  <c r="D282" i="1"/>
  <c r="H282" i="1" s="1"/>
  <c r="C282" i="1"/>
  <c r="G281" i="1"/>
  <c r="D281" i="1"/>
  <c r="H281" i="1" s="1"/>
  <c r="C281" i="1"/>
  <c r="G280" i="1"/>
  <c r="D280" i="1"/>
  <c r="H280" i="1" s="1"/>
  <c r="C280" i="1"/>
  <c r="G279" i="1"/>
  <c r="D279" i="1"/>
  <c r="H279" i="1" s="1"/>
  <c r="C279" i="1"/>
  <c r="G278" i="1"/>
  <c r="D278" i="1"/>
  <c r="H278" i="1" s="1"/>
  <c r="C278" i="1"/>
  <c r="G277" i="1"/>
  <c r="D277" i="1"/>
  <c r="H277" i="1" s="1"/>
  <c r="C277" i="1"/>
  <c r="G276" i="1"/>
  <c r="D276" i="1"/>
  <c r="H276" i="1" s="1"/>
  <c r="C276" i="1"/>
  <c r="G275" i="1"/>
  <c r="D275" i="1"/>
  <c r="H275" i="1" s="1"/>
  <c r="C275" i="1"/>
  <c r="G274" i="1"/>
  <c r="D274" i="1"/>
  <c r="H274" i="1" s="1"/>
  <c r="C274" i="1"/>
  <c r="G273" i="1"/>
  <c r="D273" i="1"/>
  <c r="H273" i="1" s="1"/>
  <c r="C273" i="1"/>
  <c r="G272" i="1"/>
  <c r="D272" i="1"/>
  <c r="H272" i="1" s="1"/>
  <c r="C272" i="1"/>
  <c r="G271" i="1"/>
  <c r="D271" i="1"/>
  <c r="H271" i="1" s="1"/>
  <c r="C271" i="1"/>
  <c r="G270" i="1"/>
  <c r="D270" i="1"/>
  <c r="H270" i="1" s="1"/>
  <c r="C270" i="1"/>
  <c r="G268" i="1"/>
  <c r="D268" i="1"/>
  <c r="H268" i="1" s="1"/>
  <c r="C268" i="1"/>
  <c r="D267" i="1"/>
  <c r="H267" i="1" s="1"/>
  <c r="C267" i="1"/>
  <c r="D266" i="1"/>
  <c r="H266" i="1" s="1"/>
  <c r="C266" i="1"/>
  <c r="D265" i="1"/>
  <c r="H265" i="1" s="1"/>
  <c r="C265" i="1"/>
  <c r="G264" i="1"/>
  <c r="D264" i="1"/>
  <c r="H264" i="1" s="1"/>
  <c r="C264" i="1"/>
  <c r="G263" i="1"/>
  <c r="D263" i="1"/>
  <c r="H263" i="1" s="1"/>
  <c r="C263" i="1"/>
  <c r="G262" i="1"/>
  <c r="D262" i="1"/>
  <c r="H262" i="1" s="1"/>
  <c r="C262" i="1"/>
  <c r="G261" i="1"/>
  <c r="D261" i="1"/>
  <c r="H261" i="1" s="1"/>
  <c r="C261" i="1"/>
  <c r="G260" i="1"/>
  <c r="D260" i="1"/>
  <c r="H260" i="1" s="1"/>
  <c r="C260" i="1"/>
  <c r="G259" i="1"/>
  <c r="D259" i="1"/>
  <c r="H259" i="1" s="1"/>
  <c r="C259" i="1"/>
  <c r="G257" i="1"/>
  <c r="D257" i="1"/>
  <c r="H257" i="1" s="1"/>
  <c r="C257" i="1"/>
  <c r="G256" i="1"/>
  <c r="D256" i="1"/>
  <c r="H256" i="1" s="1"/>
  <c r="C256" i="1"/>
  <c r="G255" i="1"/>
  <c r="D255" i="1"/>
  <c r="H255" i="1" s="1"/>
  <c r="C255" i="1"/>
  <c r="G254" i="1"/>
  <c r="D254" i="1"/>
  <c r="H254" i="1" s="1"/>
  <c r="C254" i="1"/>
  <c r="G253" i="1"/>
  <c r="D253" i="1"/>
  <c r="H253" i="1" s="1"/>
  <c r="C253" i="1"/>
  <c r="G252" i="1"/>
  <c r="D252" i="1"/>
  <c r="H252" i="1" s="1"/>
  <c r="C252" i="1"/>
  <c r="G251" i="1"/>
  <c r="D251" i="1"/>
  <c r="H251" i="1" s="1"/>
  <c r="C251" i="1"/>
  <c r="G250" i="1"/>
  <c r="D250" i="1"/>
  <c r="H250" i="1" s="1"/>
  <c r="C250" i="1"/>
  <c r="G249" i="1"/>
  <c r="D249" i="1"/>
  <c r="H249" i="1" s="1"/>
  <c r="C249" i="1"/>
  <c r="G248" i="1"/>
  <c r="D248" i="1"/>
  <c r="H248" i="1" s="1"/>
  <c r="C248" i="1"/>
  <c r="D247" i="1"/>
  <c r="H247" i="1" s="1"/>
  <c r="C247" i="1"/>
  <c r="G246" i="1"/>
  <c r="D246" i="1"/>
  <c r="H246" i="1" s="1"/>
  <c r="C246" i="1"/>
  <c r="G245" i="1"/>
  <c r="D245" i="1"/>
  <c r="H245" i="1" s="1"/>
  <c r="C245" i="1"/>
  <c r="G244" i="1"/>
  <c r="D244" i="1"/>
  <c r="H244" i="1" s="1"/>
  <c r="C244" i="1"/>
  <c r="D243" i="1"/>
  <c r="H243" i="1" s="1"/>
  <c r="C243" i="1"/>
  <c r="D242" i="1"/>
  <c r="H242" i="1" s="1"/>
  <c r="C242" i="1"/>
  <c r="G241" i="1"/>
  <c r="D241" i="1"/>
  <c r="H241" i="1" s="1"/>
  <c r="C241" i="1"/>
  <c r="G240" i="1"/>
  <c r="D240" i="1"/>
  <c r="H240" i="1" s="1"/>
  <c r="C240" i="1"/>
  <c r="G239" i="1"/>
  <c r="D239" i="1"/>
  <c r="H239" i="1" s="1"/>
  <c r="C239" i="1"/>
  <c r="G238" i="1"/>
  <c r="D238" i="1"/>
  <c r="H238" i="1" s="1"/>
  <c r="C238" i="1"/>
  <c r="G237" i="1"/>
  <c r="D237" i="1"/>
  <c r="H237" i="1" s="1"/>
  <c r="C237" i="1"/>
  <c r="G236" i="1"/>
  <c r="D236" i="1"/>
  <c r="H236" i="1" s="1"/>
  <c r="C236" i="1"/>
  <c r="G235" i="1"/>
  <c r="D235" i="1"/>
  <c r="H235" i="1" s="1"/>
  <c r="C235" i="1"/>
  <c r="G234" i="1"/>
  <c r="D234" i="1"/>
  <c r="H234" i="1" s="1"/>
  <c r="C234" i="1"/>
  <c r="G233" i="1"/>
  <c r="D233" i="1"/>
  <c r="H233" i="1" s="1"/>
  <c r="C233" i="1"/>
  <c r="G232" i="1"/>
  <c r="D232" i="1"/>
  <c r="H232" i="1" s="1"/>
  <c r="C232" i="1"/>
  <c r="G231" i="1"/>
  <c r="D231" i="1"/>
  <c r="H231" i="1" s="1"/>
  <c r="C231" i="1"/>
  <c r="G230" i="1"/>
  <c r="D230" i="1"/>
  <c r="H230" i="1" s="1"/>
  <c r="C230" i="1"/>
  <c r="G229" i="1"/>
  <c r="D229" i="1"/>
  <c r="H229" i="1" s="1"/>
  <c r="C229" i="1"/>
  <c r="G228" i="1"/>
  <c r="D228" i="1"/>
  <c r="H228" i="1" s="1"/>
  <c r="C228" i="1"/>
  <c r="G227" i="1"/>
  <c r="D227" i="1"/>
  <c r="H227" i="1" s="1"/>
  <c r="C227" i="1"/>
  <c r="G225" i="1"/>
  <c r="D225" i="1"/>
  <c r="H225" i="1" s="1"/>
  <c r="C225" i="1"/>
  <c r="G224" i="1"/>
  <c r="D224" i="1"/>
  <c r="H224" i="1" s="1"/>
  <c r="C224" i="1"/>
  <c r="G223" i="1"/>
  <c r="D223" i="1"/>
  <c r="H223" i="1" s="1"/>
  <c r="C223" i="1"/>
  <c r="G222" i="1"/>
  <c r="D222" i="1"/>
  <c r="H222" i="1" s="1"/>
  <c r="C222" i="1"/>
  <c r="G221" i="1"/>
  <c r="D221" i="1"/>
  <c r="H221" i="1" s="1"/>
  <c r="C221" i="1"/>
  <c r="D220" i="1"/>
  <c r="H220" i="1" s="1"/>
  <c r="C220" i="1"/>
  <c r="G219" i="1"/>
  <c r="D219" i="1"/>
  <c r="H219" i="1" s="1"/>
  <c r="C219" i="1"/>
  <c r="G218" i="1"/>
  <c r="D218" i="1"/>
  <c r="H218" i="1" s="1"/>
  <c r="C218" i="1"/>
  <c r="D217" i="1"/>
  <c r="H217" i="1" s="1"/>
  <c r="C217" i="1"/>
  <c r="G216" i="1"/>
  <c r="D216" i="1"/>
  <c r="H216" i="1" s="1"/>
  <c r="C216" i="1"/>
  <c r="G215" i="1"/>
  <c r="D215" i="1"/>
  <c r="H215" i="1" s="1"/>
  <c r="C215" i="1"/>
  <c r="G214" i="1"/>
  <c r="D214" i="1"/>
  <c r="H214" i="1" s="1"/>
  <c r="C214" i="1"/>
  <c r="D213" i="1"/>
  <c r="H213" i="1" s="1"/>
  <c r="C213" i="1"/>
  <c r="C212" i="1"/>
  <c r="G211" i="1"/>
  <c r="D211" i="1"/>
  <c r="H211" i="1" s="1"/>
  <c r="C211" i="1"/>
  <c r="G210" i="1"/>
  <c r="D210" i="1"/>
  <c r="H210" i="1" s="1"/>
  <c r="C210" i="1"/>
  <c r="G209" i="1"/>
  <c r="D209" i="1"/>
  <c r="H209" i="1" s="1"/>
  <c r="C209" i="1"/>
  <c r="G208" i="1"/>
  <c r="D208" i="1"/>
  <c r="H208" i="1" s="1"/>
  <c r="C208" i="1"/>
  <c r="G207" i="1"/>
  <c r="D207" i="1"/>
  <c r="H207" i="1" s="1"/>
  <c r="C207" i="1"/>
  <c r="G206" i="1"/>
  <c r="D206" i="1"/>
  <c r="H206" i="1" s="1"/>
  <c r="C206" i="1"/>
  <c r="G205" i="1"/>
  <c r="D205" i="1"/>
  <c r="H205" i="1" s="1"/>
  <c r="C205" i="1"/>
  <c r="G204" i="1"/>
  <c r="D204" i="1"/>
  <c r="H204" i="1" s="1"/>
  <c r="C204" i="1"/>
  <c r="G203" i="1"/>
  <c r="D203" i="1"/>
  <c r="H203" i="1" s="1"/>
  <c r="C203" i="1"/>
  <c r="G202" i="1"/>
  <c r="D202" i="1"/>
  <c r="H202" i="1" s="1"/>
  <c r="C202" i="1"/>
  <c r="G201" i="1"/>
  <c r="D201" i="1"/>
  <c r="H201" i="1" s="1"/>
  <c r="C201" i="1"/>
  <c r="G200" i="1"/>
  <c r="D200" i="1"/>
  <c r="H200" i="1" s="1"/>
  <c r="C200" i="1"/>
  <c r="G199" i="1"/>
  <c r="D199" i="1"/>
  <c r="H199" i="1" s="1"/>
  <c r="C199" i="1"/>
  <c r="C198" i="1"/>
  <c r="D197" i="1"/>
  <c r="H197" i="1" s="1"/>
  <c r="C197" i="1"/>
  <c r="G196" i="1"/>
  <c r="D196" i="1"/>
  <c r="H196" i="1" s="1"/>
  <c r="C196" i="1"/>
  <c r="D195" i="1"/>
  <c r="H195" i="1" s="1"/>
  <c r="C195" i="1"/>
  <c r="G194" i="1"/>
  <c r="D194" i="1"/>
  <c r="H194" i="1" s="1"/>
  <c r="C194" i="1"/>
  <c r="D193" i="1"/>
  <c r="H193" i="1" s="1"/>
  <c r="C193" i="1"/>
  <c r="G192" i="1"/>
  <c r="D192" i="1"/>
  <c r="H192" i="1" s="1"/>
  <c r="C192" i="1"/>
  <c r="D191" i="1"/>
  <c r="H191" i="1" s="1"/>
  <c r="C191" i="1"/>
  <c r="D190" i="1"/>
  <c r="H190" i="1" s="1"/>
  <c r="C190" i="1"/>
  <c r="G189" i="1"/>
  <c r="D189" i="1"/>
  <c r="H189" i="1" s="1"/>
  <c r="C189" i="1"/>
  <c r="G188" i="1"/>
  <c r="D188" i="1"/>
  <c r="H188" i="1" s="1"/>
  <c r="C188" i="1"/>
  <c r="G187" i="1"/>
  <c r="D187" i="1"/>
  <c r="H187" i="1" s="1"/>
  <c r="C187" i="1"/>
  <c r="G186" i="1"/>
  <c r="D186" i="1"/>
  <c r="H186" i="1" s="1"/>
  <c r="C186" i="1"/>
  <c r="G185" i="1"/>
  <c r="D185" i="1"/>
  <c r="H185" i="1" s="1"/>
  <c r="C185" i="1"/>
  <c r="G184" i="1"/>
  <c r="D184" i="1"/>
  <c r="H184" i="1" s="1"/>
  <c r="C184" i="1"/>
  <c r="G183" i="1"/>
  <c r="D183" i="1"/>
  <c r="H183" i="1" s="1"/>
  <c r="C183" i="1"/>
  <c r="G182" i="1"/>
  <c r="D182" i="1"/>
  <c r="H182" i="1" s="1"/>
  <c r="C182" i="1"/>
  <c r="G181" i="1"/>
  <c r="D181" i="1"/>
  <c r="H181" i="1" s="1"/>
  <c r="C181" i="1"/>
  <c r="G180" i="1"/>
  <c r="D180" i="1"/>
  <c r="H180" i="1" s="1"/>
  <c r="C180" i="1"/>
  <c r="D179" i="1"/>
  <c r="H179" i="1" s="1"/>
  <c r="C179" i="1"/>
  <c r="G178" i="1"/>
  <c r="D178" i="1"/>
  <c r="H178" i="1" s="1"/>
  <c r="C178" i="1"/>
  <c r="D177" i="1"/>
  <c r="H177" i="1" s="1"/>
  <c r="C177" i="1"/>
  <c r="G176" i="1"/>
  <c r="D176" i="1"/>
  <c r="H176" i="1" s="1"/>
  <c r="C176" i="1"/>
  <c r="D175" i="1"/>
  <c r="H175" i="1" s="1"/>
  <c r="C175" i="1"/>
  <c r="C174" i="1"/>
  <c r="G173" i="1"/>
  <c r="D173" i="1"/>
  <c r="H173" i="1" s="1"/>
  <c r="C173" i="1"/>
  <c r="G172" i="1"/>
  <c r="D172" i="1"/>
  <c r="H172" i="1" s="1"/>
  <c r="C172" i="1"/>
  <c r="D171" i="1"/>
  <c r="H171" i="1" s="1"/>
  <c r="C171" i="1"/>
  <c r="D170" i="1"/>
  <c r="H170" i="1" s="1"/>
  <c r="C170" i="1"/>
  <c r="D169" i="1"/>
  <c r="H169" i="1" s="1"/>
  <c r="C169" i="1"/>
  <c r="G168" i="1"/>
  <c r="D168" i="1"/>
  <c r="H168" i="1" s="1"/>
  <c r="C168" i="1"/>
  <c r="D167" i="1"/>
  <c r="H167" i="1" s="1"/>
  <c r="C167" i="1"/>
  <c r="D166" i="1"/>
  <c r="H166" i="1" s="1"/>
  <c r="C166" i="1"/>
  <c r="D165" i="1"/>
  <c r="H165" i="1" s="1"/>
  <c r="C165" i="1"/>
  <c r="G164" i="1"/>
  <c r="D164" i="1"/>
  <c r="H164" i="1" s="1"/>
  <c r="C164" i="1"/>
  <c r="D163" i="1"/>
  <c r="H163" i="1" s="1"/>
  <c r="C163" i="1"/>
  <c r="D162" i="1"/>
  <c r="H162" i="1" s="1"/>
  <c r="C162" i="1"/>
  <c r="D161" i="1"/>
  <c r="H161" i="1" s="1"/>
  <c r="C161" i="1"/>
  <c r="G159" i="1"/>
  <c r="D159" i="1"/>
  <c r="H159" i="1" s="1"/>
  <c r="C159" i="1"/>
  <c r="D158" i="1"/>
  <c r="H158" i="1" s="1"/>
  <c r="C158" i="1"/>
  <c r="G157" i="1"/>
  <c r="D157" i="1"/>
  <c r="H157" i="1" s="1"/>
  <c r="C157" i="1"/>
  <c r="D156" i="1"/>
  <c r="H156" i="1" s="1"/>
  <c r="C156" i="1"/>
  <c r="G155" i="1"/>
  <c r="D155" i="1"/>
  <c r="H155" i="1" s="1"/>
  <c r="C155" i="1"/>
  <c r="G154" i="1"/>
  <c r="D154" i="1"/>
  <c r="H154" i="1" s="1"/>
  <c r="C154" i="1"/>
  <c r="G153" i="1"/>
  <c r="D153" i="1"/>
  <c r="H153" i="1" s="1"/>
  <c r="C153" i="1"/>
  <c r="G152" i="1"/>
  <c r="D152" i="1"/>
  <c r="H152" i="1" s="1"/>
  <c r="C152" i="1"/>
  <c r="D151" i="1"/>
  <c r="H151" i="1" s="1"/>
  <c r="C151" i="1"/>
  <c r="G150" i="1"/>
  <c r="D150" i="1"/>
  <c r="H150" i="1" s="1"/>
  <c r="C150" i="1"/>
  <c r="D147" i="1"/>
  <c r="H147" i="1" s="1"/>
  <c r="C147" i="1"/>
  <c r="G146" i="1"/>
  <c r="D146" i="1"/>
  <c r="H146" i="1" s="1"/>
  <c r="C146" i="1"/>
  <c r="G145" i="1"/>
  <c r="D145" i="1"/>
  <c r="H145" i="1" s="1"/>
  <c r="C145" i="1"/>
  <c r="G144" i="1"/>
  <c r="D144" i="1"/>
  <c r="H144" i="1" s="1"/>
  <c r="C144" i="1"/>
  <c r="G143" i="1"/>
  <c r="D143" i="1"/>
  <c r="H143" i="1" s="1"/>
  <c r="C143" i="1"/>
  <c r="G142" i="1"/>
  <c r="D142" i="1"/>
  <c r="H142" i="1" s="1"/>
  <c r="C142" i="1"/>
  <c r="G141" i="1"/>
  <c r="D141" i="1"/>
  <c r="H141" i="1" s="1"/>
  <c r="C141" i="1"/>
  <c r="G140" i="1"/>
  <c r="D140" i="1"/>
  <c r="H140" i="1" s="1"/>
  <c r="C140" i="1"/>
  <c r="G139" i="1"/>
  <c r="D139" i="1"/>
  <c r="H139" i="1" s="1"/>
  <c r="C139" i="1"/>
  <c r="G138" i="1"/>
  <c r="D138" i="1"/>
  <c r="H138" i="1" s="1"/>
  <c r="C138" i="1"/>
  <c r="G137" i="1"/>
  <c r="D137" i="1"/>
  <c r="H137" i="1" s="1"/>
  <c r="C137" i="1"/>
  <c r="D136" i="1"/>
  <c r="H136" i="1" s="1"/>
  <c r="C136" i="1"/>
  <c r="G135" i="1"/>
  <c r="D135" i="1"/>
  <c r="H135" i="1" s="1"/>
  <c r="C135" i="1"/>
  <c r="G134" i="1"/>
  <c r="D134" i="1"/>
  <c r="H134" i="1" s="1"/>
  <c r="C134" i="1"/>
  <c r="G133" i="1"/>
  <c r="D133" i="1"/>
  <c r="H133" i="1" s="1"/>
  <c r="C133" i="1"/>
  <c r="G132" i="1"/>
  <c r="D132" i="1"/>
  <c r="H132" i="1" s="1"/>
  <c r="C132" i="1"/>
  <c r="G131" i="1"/>
  <c r="D131" i="1"/>
  <c r="H131" i="1" s="1"/>
  <c r="C131" i="1"/>
  <c r="D130" i="1"/>
  <c r="G129" i="1"/>
  <c r="D129" i="1"/>
  <c r="H129" i="1" s="1"/>
  <c r="C129" i="1"/>
  <c r="G128" i="1"/>
  <c r="D128" i="1"/>
  <c r="H128" i="1" s="1"/>
  <c r="C128" i="1"/>
  <c r="G127" i="1"/>
  <c r="D127" i="1"/>
  <c r="H127" i="1" s="1"/>
  <c r="C127" i="1"/>
  <c r="G126" i="1"/>
  <c r="D126" i="1"/>
  <c r="H126" i="1" s="1"/>
  <c r="C126" i="1"/>
  <c r="G125" i="1"/>
  <c r="D125" i="1"/>
  <c r="H125" i="1" s="1"/>
  <c r="C125" i="1"/>
  <c r="G124" i="1"/>
  <c r="D124" i="1"/>
  <c r="H124" i="1" s="1"/>
  <c r="C124" i="1"/>
  <c r="G123" i="1"/>
  <c r="D123" i="1"/>
  <c r="H123" i="1" s="1"/>
  <c r="C123" i="1"/>
  <c r="D122" i="1"/>
  <c r="H122" i="1" s="1"/>
  <c r="C122" i="1"/>
  <c r="D121" i="1"/>
  <c r="G120" i="1"/>
  <c r="D120" i="1"/>
  <c r="H120" i="1" s="1"/>
  <c r="C120" i="1"/>
  <c r="G119" i="1"/>
  <c r="D119" i="1"/>
  <c r="H119" i="1" s="1"/>
  <c r="C119" i="1"/>
  <c r="G118" i="1"/>
  <c r="D118" i="1"/>
  <c r="H118" i="1" s="1"/>
  <c r="C118" i="1"/>
  <c r="G117" i="1"/>
  <c r="D117" i="1"/>
  <c r="H117" i="1" s="1"/>
  <c r="C117" i="1"/>
  <c r="D116" i="1"/>
  <c r="H116" i="1" s="1"/>
  <c r="C116" i="1"/>
  <c r="G115" i="1"/>
  <c r="D115" i="1"/>
  <c r="H115" i="1" s="1"/>
  <c r="C115" i="1"/>
  <c r="G114" i="1"/>
  <c r="D114" i="1"/>
  <c r="H114" i="1" s="1"/>
  <c r="C114" i="1"/>
  <c r="G113" i="1"/>
  <c r="D113" i="1"/>
  <c r="H113" i="1" s="1"/>
  <c r="C113" i="1"/>
  <c r="G112" i="1"/>
  <c r="D112" i="1"/>
  <c r="H112" i="1" s="1"/>
  <c r="C112" i="1"/>
  <c r="G111" i="1"/>
  <c r="D111" i="1"/>
  <c r="H111" i="1" s="1"/>
  <c r="C111" i="1"/>
  <c r="G110" i="1"/>
  <c r="D110" i="1"/>
  <c r="H110" i="1" s="1"/>
  <c r="C110" i="1"/>
  <c r="G109" i="1"/>
  <c r="D109" i="1"/>
  <c r="H109" i="1" s="1"/>
  <c r="C109" i="1"/>
  <c r="G108" i="1"/>
  <c r="D108" i="1"/>
  <c r="H108" i="1" s="1"/>
  <c r="C108" i="1"/>
  <c r="D107" i="1"/>
  <c r="H107" i="1" s="1"/>
  <c r="C107" i="1"/>
  <c r="G106" i="1"/>
  <c r="D106" i="1"/>
  <c r="H106" i="1" s="1"/>
  <c r="C106" i="1"/>
  <c r="G105" i="1"/>
  <c r="D105" i="1"/>
  <c r="H105" i="1" s="1"/>
  <c r="C105" i="1"/>
  <c r="G104" i="1"/>
  <c r="D104" i="1"/>
  <c r="H104" i="1" s="1"/>
  <c r="C104" i="1"/>
  <c r="D103" i="1"/>
  <c r="H103" i="1" s="1"/>
  <c r="C103" i="1"/>
  <c r="G101" i="1"/>
  <c r="D101" i="1"/>
  <c r="H101" i="1" s="1"/>
  <c r="C101" i="1"/>
  <c r="G100" i="1"/>
  <c r="D100" i="1"/>
  <c r="H100" i="1" s="1"/>
  <c r="C100" i="1"/>
  <c r="G99" i="1"/>
  <c r="D99" i="1"/>
  <c r="H99" i="1" s="1"/>
  <c r="C99" i="1"/>
  <c r="G98" i="1"/>
  <c r="D98" i="1"/>
  <c r="H98" i="1" s="1"/>
  <c r="C98" i="1"/>
  <c r="G97" i="1"/>
  <c r="D97" i="1"/>
  <c r="H97" i="1" s="1"/>
  <c r="C97" i="1"/>
  <c r="G96" i="1"/>
  <c r="D96" i="1"/>
  <c r="H96" i="1" s="1"/>
  <c r="C96" i="1"/>
  <c r="G95" i="1"/>
  <c r="D95" i="1"/>
  <c r="H95" i="1" s="1"/>
  <c r="C95" i="1"/>
  <c r="G94" i="1"/>
  <c r="D94" i="1"/>
  <c r="H94" i="1" s="1"/>
  <c r="C94" i="1"/>
  <c r="G93" i="1"/>
  <c r="D93" i="1"/>
  <c r="H93" i="1" s="1"/>
  <c r="C93" i="1"/>
  <c r="G92" i="1"/>
  <c r="D92" i="1"/>
  <c r="H92" i="1" s="1"/>
  <c r="C92" i="1"/>
  <c r="G91" i="1"/>
  <c r="D91" i="1"/>
  <c r="H91" i="1" s="1"/>
  <c r="C91" i="1"/>
  <c r="G90" i="1"/>
  <c r="D90" i="1"/>
  <c r="H90" i="1" s="1"/>
  <c r="C90" i="1"/>
  <c r="D89" i="1"/>
  <c r="H89" i="1" s="1"/>
  <c r="C89" i="1"/>
  <c r="D88" i="1"/>
  <c r="H88" i="1" s="1"/>
  <c r="C88" i="1"/>
  <c r="D87" i="1"/>
  <c r="H87" i="1" s="1"/>
  <c r="C87" i="1"/>
  <c r="G86" i="1"/>
  <c r="D86" i="1"/>
  <c r="H86" i="1" s="1"/>
  <c r="C86" i="1"/>
  <c r="G85" i="1"/>
  <c r="D85" i="1"/>
  <c r="H85" i="1" s="1"/>
  <c r="C85" i="1"/>
  <c r="G84" i="1"/>
  <c r="D84" i="1"/>
  <c r="H84" i="1" s="1"/>
  <c r="C84" i="1"/>
  <c r="G83" i="1"/>
  <c r="D83" i="1"/>
  <c r="H83" i="1" s="1"/>
  <c r="C83" i="1"/>
  <c r="G82" i="1"/>
  <c r="D82" i="1"/>
  <c r="H82" i="1" s="1"/>
  <c r="C82" i="1"/>
  <c r="G81" i="1"/>
  <c r="D81" i="1"/>
  <c r="H81" i="1" s="1"/>
  <c r="C81" i="1"/>
  <c r="D80" i="1"/>
  <c r="H80" i="1" s="1"/>
  <c r="C80" i="1"/>
  <c r="D79" i="1"/>
  <c r="H79" i="1" s="1"/>
  <c r="C79" i="1"/>
  <c r="D78" i="1"/>
  <c r="G77" i="1"/>
  <c r="D77" i="1"/>
  <c r="H77" i="1" s="1"/>
  <c r="C77" i="1"/>
  <c r="G76" i="1"/>
  <c r="D76" i="1"/>
  <c r="H76" i="1" s="1"/>
  <c r="C76" i="1"/>
  <c r="G75" i="1"/>
  <c r="D75" i="1"/>
  <c r="H75" i="1" s="1"/>
  <c r="C75" i="1"/>
  <c r="G74" i="1"/>
  <c r="D74" i="1"/>
  <c r="H74" i="1" s="1"/>
  <c r="C74" i="1"/>
  <c r="G73" i="1"/>
  <c r="D73" i="1"/>
  <c r="H73" i="1" s="1"/>
  <c r="C73" i="1"/>
  <c r="D72" i="1"/>
  <c r="H72" i="1" s="1"/>
  <c r="C72" i="1"/>
  <c r="G71" i="1"/>
  <c r="D71" i="1"/>
  <c r="H71" i="1" s="1"/>
  <c r="C71" i="1"/>
  <c r="G70" i="1"/>
  <c r="D70" i="1"/>
  <c r="H70" i="1" s="1"/>
  <c r="C70" i="1"/>
  <c r="G69" i="1"/>
  <c r="D69" i="1"/>
  <c r="H69" i="1" s="1"/>
  <c r="C69" i="1"/>
  <c r="G68" i="1"/>
  <c r="D68" i="1"/>
  <c r="H68" i="1" s="1"/>
  <c r="C68" i="1"/>
  <c r="G67" i="1"/>
  <c r="D67" i="1"/>
  <c r="H67" i="1" s="1"/>
  <c r="C67" i="1"/>
  <c r="G66" i="1"/>
  <c r="D66" i="1"/>
  <c r="H66" i="1" s="1"/>
  <c r="C66" i="1"/>
  <c r="G65" i="1"/>
  <c r="D65" i="1"/>
  <c r="H65" i="1" s="1"/>
  <c r="C65" i="1"/>
  <c r="G64" i="1"/>
  <c r="D64" i="1"/>
  <c r="H64" i="1" s="1"/>
  <c r="C64" i="1"/>
  <c r="D63" i="1"/>
  <c r="H63" i="1" s="1"/>
  <c r="C63" i="1"/>
  <c r="G62" i="1"/>
  <c r="D62" i="1"/>
  <c r="H62" i="1" s="1"/>
  <c r="C62" i="1"/>
  <c r="G61" i="1"/>
  <c r="D61" i="1"/>
  <c r="H61" i="1" s="1"/>
  <c r="C61" i="1"/>
  <c r="G60" i="1"/>
  <c r="D60" i="1"/>
  <c r="H60" i="1" s="1"/>
  <c r="C60" i="1"/>
  <c r="G59" i="1"/>
  <c r="D59" i="1"/>
  <c r="H59" i="1" s="1"/>
  <c r="C59" i="1"/>
  <c r="G58" i="1"/>
  <c r="D58" i="1"/>
  <c r="H58" i="1" s="1"/>
  <c r="C58" i="1"/>
  <c r="G57" i="1"/>
  <c r="D57" i="1"/>
  <c r="H57" i="1" s="1"/>
  <c r="C57" i="1"/>
  <c r="D56" i="1"/>
  <c r="H56" i="1" s="1"/>
  <c r="C56" i="1"/>
  <c r="D55" i="1"/>
  <c r="H55" i="1" s="1"/>
  <c r="C55" i="1"/>
  <c r="G54" i="1"/>
  <c r="D54" i="1"/>
  <c r="H54" i="1" s="1"/>
  <c r="C54" i="1"/>
  <c r="G53" i="1"/>
  <c r="D53" i="1"/>
  <c r="H53" i="1" s="1"/>
  <c r="C53" i="1"/>
  <c r="G52" i="1"/>
  <c r="D52" i="1"/>
  <c r="H52" i="1" s="1"/>
  <c r="C52" i="1"/>
  <c r="G51" i="1"/>
  <c r="D51" i="1"/>
  <c r="H51" i="1" s="1"/>
  <c r="C51" i="1"/>
  <c r="G50" i="1"/>
  <c r="D50" i="1"/>
  <c r="H50" i="1" s="1"/>
  <c r="C50" i="1"/>
  <c r="G49" i="1"/>
  <c r="D49" i="1"/>
  <c r="H49" i="1" s="1"/>
  <c r="C49" i="1"/>
  <c r="G48" i="1"/>
  <c r="D48" i="1"/>
  <c r="H48" i="1" s="1"/>
  <c r="C48" i="1"/>
  <c r="G47" i="1"/>
  <c r="D47" i="1"/>
  <c r="H47" i="1" s="1"/>
  <c r="C47" i="1"/>
  <c r="G46" i="1"/>
  <c r="D46" i="1"/>
  <c r="H46" i="1" s="1"/>
  <c r="C46" i="1"/>
  <c r="G44" i="1"/>
  <c r="D44" i="1"/>
  <c r="H44" i="1" s="1"/>
  <c r="C44" i="1"/>
  <c r="G43" i="1"/>
  <c r="D43" i="1"/>
  <c r="H43" i="1" s="1"/>
  <c r="C43" i="1"/>
  <c r="G42" i="1"/>
  <c r="D42" i="1"/>
  <c r="H42" i="1" s="1"/>
  <c r="C42" i="1"/>
  <c r="G41" i="1"/>
  <c r="D41" i="1"/>
  <c r="H41" i="1" s="1"/>
  <c r="C41" i="1"/>
  <c r="G40" i="1"/>
  <c r="D40" i="1"/>
  <c r="H40" i="1" s="1"/>
  <c r="C40" i="1"/>
  <c r="D39" i="1"/>
  <c r="G38" i="1"/>
  <c r="D38" i="1"/>
  <c r="H38" i="1" s="1"/>
  <c r="C38" i="1"/>
  <c r="G37" i="1"/>
  <c r="D37" i="1"/>
  <c r="H37" i="1" s="1"/>
  <c r="C37" i="1"/>
  <c r="G36" i="1"/>
  <c r="D36" i="1"/>
  <c r="H36" i="1" s="1"/>
  <c r="C36" i="1"/>
  <c r="G35" i="1"/>
  <c r="D35" i="1"/>
  <c r="H35" i="1" s="1"/>
  <c r="C35" i="1"/>
  <c r="G34" i="1"/>
  <c r="D34" i="1"/>
  <c r="H34" i="1" s="1"/>
  <c r="C34" i="1"/>
  <c r="G33" i="1"/>
  <c r="D33" i="1"/>
  <c r="H33" i="1" s="1"/>
  <c r="C33" i="1"/>
  <c r="G32" i="1"/>
  <c r="D32" i="1"/>
  <c r="H32" i="1" s="1"/>
  <c r="C32" i="1"/>
  <c r="G31" i="1"/>
  <c r="D31" i="1"/>
  <c r="H31" i="1" s="1"/>
  <c r="C31" i="1"/>
  <c r="G30" i="1"/>
  <c r="D30" i="1"/>
  <c r="H30" i="1" s="1"/>
  <c r="C30" i="1"/>
  <c r="G29" i="1"/>
  <c r="D29" i="1"/>
  <c r="H29" i="1" s="1"/>
  <c r="C29" i="1"/>
  <c r="G28" i="1"/>
  <c r="D28" i="1"/>
  <c r="H28" i="1" s="1"/>
  <c r="C28" i="1"/>
  <c r="D27" i="1"/>
  <c r="H27" i="1" s="1"/>
  <c r="C27" i="1"/>
  <c r="G26" i="1"/>
  <c r="D26" i="1"/>
  <c r="H26" i="1" s="1"/>
  <c r="C26" i="1"/>
  <c r="C25" i="1"/>
  <c r="G24" i="1"/>
  <c r="D24" i="1"/>
  <c r="H24" i="1" s="1"/>
  <c r="C24" i="1"/>
  <c r="G23" i="1"/>
  <c r="D23" i="1"/>
  <c r="H23" i="1" s="1"/>
  <c r="C23" i="1"/>
  <c r="G22" i="1"/>
  <c r="D22" i="1"/>
  <c r="H22" i="1" s="1"/>
  <c r="C22" i="1"/>
  <c r="G21" i="1"/>
  <c r="D21" i="1"/>
  <c r="H21" i="1" s="1"/>
  <c r="C21" i="1"/>
  <c r="D20" i="1"/>
  <c r="H20" i="1" s="1"/>
  <c r="C20" i="1"/>
  <c r="D19" i="1"/>
  <c r="H19" i="1" s="1"/>
  <c r="C19" i="1"/>
  <c r="G18" i="1"/>
  <c r="D18" i="1"/>
  <c r="H18" i="1" s="1"/>
  <c r="C18" i="1"/>
  <c r="G17" i="1"/>
  <c r="D17" i="1"/>
  <c r="H17" i="1" s="1"/>
  <c r="C17" i="1"/>
  <c r="G16" i="1"/>
  <c r="D16" i="1"/>
  <c r="H16" i="1" s="1"/>
  <c r="C16" i="1"/>
  <c r="G15" i="1"/>
  <c r="D15" i="1"/>
  <c r="H15" i="1" s="1"/>
  <c r="C15" i="1"/>
  <c r="G14" i="1"/>
  <c r="D14" i="1"/>
  <c r="H14" i="1" s="1"/>
  <c r="C14" i="1"/>
  <c r="G13" i="1"/>
  <c r="D13" i="1"/>
  <c r="H13" i="1" s="1"/>
  <c r="C13" i="1"/>
  <c r="G12" i="1"/>
  <c r="D12" i="1"/>
  <c r="H12" i="1" s="1"/>
  <c r="C12" i="1"/>
  <c r="D11" i="1"/>
  <c r="H11" i="1" s="1"/>
  <c r="C11" i="1"/>
  <c r="G10" i="1"/>
  <c r="D10" i="1"/>
  <c r="H10" i="1" s="1"/>
  <c r="C10" i="1"/>
  <c r="G9" i="1"/>
  <c r="D9" i="1"/>
  <c r="H9" i="1" s="1"/>
  <c r="C9" i="1"/>
  <c r="D8" i="1"/>
  <c r="H8" i="1" s="1"/>
  <c r="C8" i="1"/>
  <c r="D7" i="1"/>
  <c r="H7" i="1" s="1"/>
  <c r="C7" i="1"/>
  <c r="D6" i="1"/>
  <c r="H6" i="1" s="1"/>
  <c r="C6" i="1"/>
  <c r="D5" i="1"/>
  <c r="H5" i="1" s="1"/>
  <c r="C5" i="1"/>
  <c r="C4" i="1"/>
  <c r="E327" i="9" l="1"/>
  <c r="B327" i="9" s="1"/>
  <c r="E326" i="9"/>
  <c r="E329" i="9"/>
  <c r="B329" i="9" s="1"/>
  <c r="E320" i="9"/>
  <c r="B320" i="9" s="1"/>
  <c r="E322" i="9"/>
  <c r="B322" i="9" s="1"/>
  <c r="F236" i="9"/>
  <c r="G1541" i="1"/>
  <c r="I1541" i="1" s="1"/>
  <c r="H1540" i="1"/>
  <c r="C1556" i="1"/>
  <c r="C1555" i="1"/>
  <c r="G1555" i="1" s="1"/>
  <c r="H34" i="3"/>
  <c r="D5" i="7"/>
  <c r="F6" i="6"/>
  <c r="D1402" i="1"/>
  <c r="H1402" i="1" s="1"/>
  <c r="H1518" i="1"/>
  <c r="E114" i="6"/>
  <c r="D1510" i="1" s="1"/>
  <c r="G1513" i="1"/>
  <c r="G1512" i="1"/>
  <c r="F115" i="6"/>
  <c r="G1511" i="1"/>
  <c r="G1507" i="1"/>
  <c r="G1503" i="1"/>
  <c r="G1500" i="1"/>
  <c r="D1478" i="1"/>
  <c r="H1478" i="1" s="1"/>
  <c r="G1477" i="1"/>
  <c r="G1457" i="1"/>
  <c r="G1435" i="1"/>
  <c r="G1430" i="1"/>
  <c r="G1424" i="1"/>
  <c r="G1426" i="1"/>
  <c r="F28" i="6"/>
  <c r="G1402" i="1"/>
  <c r="G1392" i="1"/>
  <c r="G1400" i="1"/>
  <c r="G1396" i="1"/>
  <c r="E296" i="5"/>
  <c r="D1300" i="1" s="1"/>
  <c r="H1300" i="1" s="1"/>
  <c r="F297" i="5"/>
  <c r="G1183" i="1"/>
  <c r="G416" i="1"/>
  <c r="G1251" i="1"/>
  <c r="G648" i="1"/>
  <c r="G1340" i="1"/>
  <c r="G1370" i="1"/>
  <c r="H1314" i="1"/>
  <c r="G1312" i="1"/>
  <c r="G1296" i="1"/>
  <c r="D1281" i="1"/>
  <c r="G1200" i="1"/>
  <c r="G1198" i="1"/>
  <c r="D1185" i="1"/>
  <c r="F181" i="5"/>
  <c r="G1184" i="1"/>
  <c r="G1170" i="1"/>
  <c r="E317" i="9"/>
  <c r="B317" i="9" s="1"/>
  <c r="G1169" i="1"/>
  <c r="G1158" i="1"/>
  <c r="G1153" i="1"/>
  <c r="H1141" i="1"/>
  <c r="F135" i="5"/>
  <c r="D1141" i="1"/>
  <c r="F136" i="5"/>
  <c r="H1085" i="1"/>
  <c r="F71" i="5"/>
  <c r="F56" i="5"/>
  <c r="F45" i="5"/>
  <c r="D1024" i="1"/>
  <c r="G1024" i="1" s="1"/>
  <c r="E12" i="5"/>
  <c r="D1017" i="1" s="1"/>
  <c r="H1017" i="1" s="1"/>
  <c r="H1025" i="1"/>
  <c r="D1018" i="1"/>
  <c r="H1018" i="1" s="1"/>
  <c r="E31" i="9"/>
  <c r="B31" i="9" s="1"/>
  <c r="E36" i="9"/>
  <c r="B36" i="9" s="1"/>
  <c r="E307" i="9"/>
  <c r="B307" i="9" s="1"/>
  <c r="E312" i="9"/>
  <c r="B312" i="9" s="1"/>
  <c r="E324" i="9"/>
  <c r="B324" i="9" s="1"/>
  <c r="G1683" i="1"/>
  <c r="H1660" i="1"/>
  <c r="G1657" i="1"/>
  <c r="G1637" i="1"/>
  <c r="H1636" i="1"/>
  <c r="G1620" i="1"/>
  <c r="H1614" i="1"/>
  <c r="D25" i="8"/>
  <c r="C1602" i="1" s="1"/>
  <c r="G1602" i="1" s="1"/>
  <c r="G1611" i="1"/>
  <c r="H1610" i="1"/>
  <c r="G1604" i="1"/>
  <c r="H1606" i="1"/>
  <c r="G1601" i="1"/>
  <c r="H1594" i="1"/>
  <c r="G1588" i="1"/>
  <c r="H1595" i="1"/>
  <c r="G1595" i="1"/>
  <c r="D6" i="8"/>
  <c r="C1583" i="1" s="1"/>
  <c r="H1583" i="1" s="1"/>
  <c r="G1593" i="1"/>
  <c r="C1585" i="1"/>
  <c r="H1585" i="1" s="1"/>
  <c r="G1592" i="1"/>
  <c r="G1591" i="1"/>
  <c r="H1586" i="1"/>
  <c r="F8" i="5"/>
  <c r="E7" i="5"/>
  <c r="D1012" i="1" s="1"/>
  <c r="G299" i="1"/>
  <c r="D421" i="1"/>
  <c r="H421" i="1" s="1"/>
  <c r="G645" i="1"/>
  <c r="G843" i="1"/>
  <c r="G839" i="1"/>
  <c r="G727" i="1"/>
  <c r="G705" i="1"/>
  <c r="E42" i="9"/>
  <c r="B42" i="9" s="1"/>
  <c r="G699" i="1"/>
  <c r="G695" i="1"/>
  <c r="E38" i="9"/>
  <c r="B38" i="9" s="1"/>
  <c r="G663" i="1"/>
  <c r="G656" i="1"/>
  <c r="G652" i="1"/>
  <c r="E296" i="9"/>
  <c r="B296" i="9" s="1"/>
  <c r="G650" i="1"/>
  <c r="G647" i="1"/>
  <c r="F656" i="4"/>
  <c r="G646" i="1"/>
  <c r="G649" i="1"/>
  <c r="G603" i="1"/>
  <c r="E597" i="4"/>
  <c r="D591" i="1" s="1"/>
  <c r="H485" i="1"/>
  <c r="G485" i="1"/>
  <c r="G496" i="1"/>
  <c r="G497" i="1"/>
  <c r="G421" i="1"/>
  <c r="G407" i="1"/>
  <c r="F412" i="4"/>
  <c r="D374" i="1"/>
  <c r="G375" i="1"/>
  <c r="E373" i="4"/>
  <c r="D368" i="1" s="1"/>
  <c r="G373" i="1"/>
  <c r="D369" i="1"/>
  <c r="H369" i="1" s="1"/>
  <c r="G372" i="1"/>
  <c r="G321" i="1"/>
  <c r="G317" i="1"/>
  <c r="H305" i="1"/>
  <c r="G305" i="1"/>
  <c r="F310" i="4"/>
  <c r="G306" i="1"/>
  <c r="E309" i="4"/>
  <c r="H423" i="1"/>
  <c r="G423" i="1"/>
  <c r="F428" i="4"/>
  <c r="H422" i="1"/>
  <c r="G422" i="1"/>
  <c r="G298" i="1"/>
  <c r="E648" i="4"/>
  <c r="D642" i="1" s="1"/>
  <c r="E294" i="9"/>
  <c r="B294" i="9" s="1"/>
  <c r="G286" i="1"/>
  <c r="G285" i="1"/>
  <c r="E273" i="4"/>
  <c r="D269" i="1" s="1"/>
  <c r="G267" i="1"/>
  <c r="E82" i="9"/>
  <c r="B82" i="9" s="1"/>
  <c r="G266" i="1"/>
  <c r="G265" i="1"/>
  <c r="E262" i="4"/>
  <c r="D258" i="1" s="1"/>
  <c r="G247" i="1"/>
  <c r="E230" i="4"/>
  <c r="D226" i="1" s="1"/>
  <c r="G243" i="1"/>
  <c r="G242" i="1"/>
  <c r="G220" i="1"/>
  <c r="G217" i="1"/>
  <c r="H212" i="1"/>
  <c r="G212" i="1"/>
  <c r="G213" i="1"/>
  <c r="F216" i="4"/>
  <c r="G197" i="1"/>
  <c r="G195" i="1"/>
  <c r="F244" i="9"/>
  <c r="G193" i="1"/>
  <c r="F242" i="9"/>
  <c r="G191" i="1"/>
  <c r="G190" i="1"/>
  <c r="E54" i="9"/>
  <c r="B54" i="9" s="1"/>
  <c r="F240" i="9"/>
  <c r="F238" i="9"/>
  <c r="G179" i="1"/>
  <c r="E50" i="9"/>
  <c r="B50" i="9" s="1"/>
  <c r="G177" i="1"/>
  <c r="H174" i="1"/>
  <c r="G174" i="1"/>
  <c r="G175" i="1"/>
  <c r="G171" i="1"/>
  <c r="G170" i="1"/>
  <c r="G169" i="1"/>
  <c r="G167" i="1"/>
  <c r="G166" i="1"/>
  <c r="G165" i="1"/>
  <c r="G163" i="1"/>
  <c r="G162" i="1"/>
  <c r="G161" i="1"/>
  <c r="G158" i="1"/>
  <c r="F160" i="4"/>
  <c r="G156" i="1"/>
  <c r="E153" i="4"/>
  <c r="D149" i="1" s="1"/>
  <c r="G151" i="1"/>
  <c r="G136" i="1"/>
  <c r="G147" i="1"/>
  <c r="G122" i="1"/>
  <c r="G116" i="1"/>
  <c r="G107" i="1"/>
  <c r="G103" i="1"/>
  <c r="G87" i="1"/>
  <c r="G89" i="1"/>
  <c r="G88" i="1"/>
  <c r="G80" i="1"/>
  <c r="G79" i="1"/>
  <c r="G72" i="1"/>
  <c r="G63" i="1"/>
  <c r="G56" i="1"/>
  <c r="E49" i="4"/>
  <c r="D45" i="1" s="1"/>
  <c r="G55" i="1"/>
  <c r="E30" i="9"/>
  <c r="B30" i="9" s="1"/>
  <c r="H25" i="1"/>
  <c r="G25" i="1"/>
  <c r="G27" i="1"/>
  <c r="F29" i="4"/>
  <c r="F230" i="9"/>
  <c r="B230" i="9" s="1"/>
  <c r="G19" i="1"/>
  <c r="G20" i="1"/>
  <c r="F229" i="9"/>
  <c r="B229" i="9" s="1"/>
  <c r="G11" i="1"/>
  <c r="G8" i="1"/>
  <c r="G7" i="1"/>
  <c r="G5" i="1"/>
  <c r="G6" i="1"/>
  <c r="H4" i="1"/>
  <c r="G4" i="1"/>
  <c r="F8" i="4"/>
  <c r="E7" i="4"/>
  <c r="D3" i="1" s="1"/>
  <c r="G1386" i="1"/>
  <c r="G1384" i="1"/>
  <c r="H1387" i="1"/>
  <c r="G1264" i="1"/>
  <c r="E255" i="5"/>
  <c r="D1259" i="1" s="1"/>
  <c r="H1259" i="1" s="1"/>
  <c r="F260" i="5"/>
  <c r="G1260" i="1"/>
  <c r="D1256" i="1"/>
  <c r="H1256" i="1" s="1"/>
  <c r="E251" i="5"/>
  <c r="G1020" i="1"/>
  <c r="H1020" i="1"/>
  <c r="G1028" i="1"/>
  <c r="H1028" i="1"/>
  <c r="G1036" i="1"/>
  <c r="H1036" i="1"/>
  <c r="G1044" i="1"/>
  <c r="H1044" i="1"/>
  <c r="G1052" i="1"/>
  <c r="H1052" i="1"/>
  <c r="G1060" i="1"/>
  <c r="H1060" i="1"/>
  <c r="G1068" i="1"/>
  <c r="H1068" i="1"/>
  <c r="G1080" i="1"/>
  <c r="H1080" i="1"/>
  <c r="G1088" i="1"/>
  <c r="H1088" i="1"/>
  <c r="G1159" i="1"/>
  <c r="H1159" i="1"/>
  <c r="G1167" i="1"/>
  <c r="H1167" i="1"/>
  <c r="G1175" i="1"/>
  <c r="H1175" i="1"/>
  <c r="G1185" i="1"/>
  <c r="H1185" i="1"/>
  <c r="G1193" i="1"/>
  <c r="H1193"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H602" i="1"/>
  <c r="H606" i="1"/>
  <c r="H610" i="1"/>
  <c r="H614" i="1"/>
  <c r="H618" i="1"/>
  <c r="H622" i="1"/>
  <c r="H626" i="1"/>
  <c r="H630" i="1"/>
  <c r="H636" i="1"/>
  <c r="H646" i="1"/>
  <c r="H650" i="1"/>
  <c r="H654" i="1"/>
  <c r="H658" i="1"/>
  <c r="H662" i="1"/>
  <c r="H666" i="1"/>
  <c r="H670" i="1"/>
  <c r="H674" i="1"/>
  <c r="H678" i="1"/>
  <c r="H682" i="1"/>
  <c r="H686" i="1"/>
  <c r="H690" i="1"/>
  <c r="H694" i="1"/>
  <c r="H698" i="1"/>
  <c r="H702" i="1"/>
  <c r="H706" i="1"/>
  <c r="H710" i="1"/>
  <c r="H714" i="1"/>
  <c r="H718" i="1"/>
  <c r="H722" i="1"/>
  <c r="H726" i="1"/>
  <c r="H730" i="1"/>
  <c r="H734" i="1"/>
  <c r="H738" i="1"/>
  <c r="H742" i="1"/>
  <c r="H746" i="1"/>
  <c r="H750" i="1"/>
  <c r="H754" i="1"/>
  <c r="H758" i="1"/>
  <c r="H762" i="1"/>
  <c r="H766" i="1"/>
  <c r="H770" i="1"/>
  <c r="H774" i="1"/>
  <c r="H778" i="1"/>
  <c r="H782" i="1"/>
  <c r="H786" i="1"/>
  <c r="H790" i="1"/>
  <c r="H794" i="1"/>
  <c r="H798" i="1"/>
  <c r="H802" i="1"/>
  <c r="H806" i="1"/>
  <c r="H810" i="1"/>
  <c r="H814" i="1"/>
  <c r="H818" i="1"/>
  <c r="H822" i="1"/>
  <c r="H826" i="1"/>
  <c r="H830" i="1"/>
  <c r="H834" i="1"/>
  <c r="H838" i="1"/>
  <c r="H842" i="1"/>
  <c r="H846" i="1"/>
  <c r="H851" i="1"/>
  <c r="G851" i="1"/>
  <c r="H853" i="1"/>
  <c r="G853" i="1"/>
  <c r="H855" i="1"/>
  <c r="G855" i="1"/>
  <c r="H857" i="1"/>
  <c r="G857" i="1"/>
  <c r="H859" i="1"/>
  <c r="G859" i="1"/>
  <c r="H861" i="1"/>
  <c r="G861" i="1"/>
  <c r="H863" i="1"/>
  <c r="G863" i="1"/>
  <c r="H865" i="1"/>
  <c r="G865" i="1"/>
  <c r="H867" i="1"/>
  <c r="G867" i="1"/>
  <c r="H869" i="1"/>
  <c r="G869" i="1"/>
  <c r="H871" i="1"/>
  <c r="G871" i="1"/>
  <c r="H873" i="1"/>
  <c r="G873" i="1"/>
  <c r="H875" i="1"/>
  <c r="G875" i="1"/>
  <c r="H877" i="1"/>
  <c r="G877" i="1"/>
  <c r="H879" i="1"/>
  <c r="G879" i="1"/>
  <c r="H881" i="1"/>
  <c r="G881" i="1"/>
  <c r="H883" i="1"/>
  <c r="G883" i="1"/>
  <c r="H885" i="1"/>
  <c r="G885" i="1"/>
  <c r="H887" i="1"/>
  <c r="G887" i="1"/>
  <c r="H889" i="1"/>
  <c r="G889" i="1"/>
  <c r="H891" i="1"/>
  <c r="G891" i="1"/>
  <c r="H893" i="1"/>
  <c r="G893" i="1"/>
  <c r="H895" i="1"/>
  <c r="G895" i="1"/>
  <c r="H897" i="1"/>
  <c r="G897" i="1"/>
  <c r="H899" i="1"/>
  <c r="G899" i="1"/>
  <c r="H901" i="1"/>
  <c r="G901" i="1"/>
  <c r="H903" i="1"/>
  <c r="G903" i="1"/>
  <c r="H905" i="1"/>
  <c r="G905" i="1"/>
  <c r="H907" i="1"/>
  <c r="G907" i="1"/>
  <c r="H909" i="1"/>
  <c r="G909" i="1"/>
  <c r="H911" i="1"/>
  <c r="G911" i="1"/>
  <c r="H913" i="1"/>
  <c r="G913" i="1"/>
  <c r="H915" i="1"/>
  <c r="G915" i="1"/>
  <c r="H917" i="1"/>
  <c r="G917" i="1"/>
  <c r="H919" i="1"/>
  <c r="G919" i="1"/>
  <c r="H921" i="1"/>
  <c r="G921" i="1"/>
  <c r="H923" i="1"/>
  <c r="G923" i="1"/>
  <c r="H925" i="1"/>
  <c r="G925" i="1"/>
  <c r="H927" i="1"/>
  <c r="G927" i="1"/>
  <c r="H929" i="1"/>
  <c r="G929" i="1"/>
  <c r="H931" i="1"/>
  <c r="G931" i="1"/>
  <c r="H933" i="1"/>
  <c r="G933" i="1"/>
  <c r="H935" i="1"/>
  <c r="G935" i="1"/>
  <c r="H937" i="1"/>
  <c r="G937" i="1"/>
  <c r="H939" i="1"/>
  <c r="G939" i="1"/>
  <c r="H941" i="1"/>
  <c r="G941" i="1"/>
  <c r="H943" i="1"/>
  <c r="G943" i="1"/>
  <c r="H945" i="1"/>
  <c r="G945" i="1"/>
  <c r="H947" i="1"/>
  <c r="G947" i="1"/>
  <c r="H949" i="1"/>
  <c r="G949" i="1"/>
  <c r="H951" i="1"/>
  <c r="G951" i="1"/>
  <c r="H953" i="1"/>
  <c r="G953" i="1"/>
  <c r="H955" i="1"/>
  <c r="G955" i="1"/>
  <c r="H957" i="1"/>
  <c r="G957" i="1"/>
  <c r="H959" i="1"/>
  <c r="G959" i="1"/>
  <c r="H961" i="1"/>
  <c r="G961" i="1"/>
  <c r="H963" i="1"/>
  <c r="G963" i="1"/>
  <c r="H965" i="1"/>
  <c r="G965" i="1"/>
  <c r="H967" i="1"/>
  <c r="G967" i="1"/>
  <c r="H969" i="1"/>
  <c r="G969" i="1"/>
  <c r="H971" i="1"/>
  <c r="G971" i="1"/>
  <c r="H973" i="1"/>
  <c r="G976" i="1"/>
  <c r="H976" i="1"/>
  <c r="H981" i="1"/>
  <c r="G984" i="1"/>
  <c r="H984" i="1"/>
  <c r="H989" i="1"/>
  <c r="G992" i="1"/>
  <c r="H992" i="1"/>
  <c r="H997" i="1"/>
  <c r="G1000" i="1"/>
  <c r="H1000" i="1"/>
  <c r="H1005" i="1"/>
  <c r="G1008" i="1"/>
  <c r="H1008" i="1"/>
  <c r="G1100" i="1"/>
  <c r="H1100" i="1"/>
  <c r="H1105" i="1"/>
  <c r="G1108" i="1"/>
  <c r="H1108" i="1"/>
  <c r="H1113" i="1"/>
  <c r="G1116" i="1"/>
  <c r="H1116" i="1"/>
  <c r="H1121" i="1"/>
  <c r="G1124" i="1"/>
  <c r="H1124" i="1"/>
  <c r="H1129" i="1"/>
  <c r="G1132" i="1"/>
  <c r="H1132" i="1"/>
  <c r="H1137" i="1"/>
  <c r="G1140" i="1"/>
  <c r="H1140" i="1"/>
  <c r="H1145" i="1"/>
  <c r="G1148" i="1"/>
  <c r="H1148" i="1"/>
  <c r="H601" i="1"/>
  <c r="H605" i="1"/>
  <c r="H609" i="1"/>
  <c r="H613" i="1"/>
  <c r="H617" i="1"/>
  <c r="H621" i="1"/>
  <c r="H625" i="1"/>
  <c r="H629" i="1"/>
  <c r="H635" i="1"/>
  <c r="H645" i="1"/>
  <c r="H649" i="1"/>
  <c r="H653" i="1"/>
  <c r="H657" i="1"/>
  <c r="H661" i="1"/>
  <c r="H665" i="1"/>
  <c r="H669" i="1"/>
  <c r="H673" i="1"/>
  <c r="H677" i="1"/>
  <c r="H681" i="1"/>
  <c r="H685" i="1"/>
  <c r="H689" i="1"/>
  <c r="H693" i="1"/>
  <c r="H697" i="1"/>
  <c r="H701" i="1"/>
  <c r="H705" i="1"/>
  <c r="H709" i="1"/>
  <c r="H713" i="1"/>
  <c r="H717" i="1"/>
  <c r="H721" i="1"/>
  <c r="H725" i="1"/>
  <c r="H729" i="1"/>
  <c r="H733" i="1"/>
  <c r="H737" i="1"/>
  <c r="H741" i="1"/>
  <c r="H745" i="1"/>
  <c r="H749" i="1"/>
  <c r="H753" i="1"/>
  <c r="H757" i="1"/>
  <c r="H761" i="1"/>
  <c r="H765" i="1"/>
  <c r="H769" i="1"/>
  <c r="H773" i="1"/>
  <c r="H777" i="1"/>
  <c r="H781" i="1"/>
  <c r="H785" i="1"/>
  <c r="H789" i="1"/>
  <c r="H793" i="1"/>
  <c r="H797" i="1"/>
  <c r="H801" i="1"/>
  <c r="H805" i="1"/>
  <c r="H809" i="1"/>
  <c r="H813" i="1"/>
  <c r="H817" i="1"/>
  <c r="H821" i="1"/>
  <c r="H825" i="1"/>
  <c r="H829" i="1"/>
  <c r="H833" i="1"/>
  <c r="H837" i="1"/>
  <c r="H841" i="1"/>
  <c r="H845" i="1"/>
  <c r="H849" i="1"/>
  <c r="H1013" i="1"/>
  <c r="G1016" i="1"/>
  <c r="H1016" i="1"/>
  <c r="H1021" i="1"/>
  <c r="H1024" i="1"/>
  <c r="H1029" i="1"/>
  <c r="G1032" i="1"/>
  <c r="H1032" i="1"/>
  <c r="H1037" i="1"/>
  <c r="G1040" i="1"/>
  <c r="H1040" i="1"/>
  <c r="H1045" i="1"/>
  <c r="G1048" i="1"/>
  <c r="H1048" i="1"/>
  <c r="H1053" i="1"/>
  <c r="G1056" i="1"/>
  <c r="H1056" i="1"/>
  <c r="H1061" i="1"/>
  <c r="G1064" i="1"/>
  <c r="H1064" i="1"/>
  <c r="H1069" i="1"/>
  <c r="G1072" i="1"/>
  <c r="H1072" i="1"/>
  <c r="G1076" i="1"/>
  <c r="H1076" i="1"/>
  <c r="H1081" i="1"/>
  <c r="G1084" i="1"/>
  <c r="H1084" i="1"/>
  <c r="H1089" i="1"/>
  <c r="G1092" i="1"/>
  <c r="H1092" i="1"/>
  <c r="G1155" i="1"/>
  <c r="H1155" i="1"/>
  <c r="G1163" i="1"/>
  <c r="H1163" i="1"/>
  <c r="G1171" i="1"/>
  <c r="H1171" i="1"/>
  <c r="G1179" i="1"/>
  <c r="H1179" i="1"/>
  <c r="G1189" i="1"/>
  <c r="H1189" i="1"/>
  <c r="H850" i="1"/>
  <c r="G850" i="1"/>
  <c r="H852" i="1"/>
  <c r="G852" i="1"/>
  <c r="H854" i="1"/>
  <c r="G854" i="1"/>
  <c r="H856" i="1"/>
  <c r="G856" i="1"/>
  <c r="H858" i="1"/>
  <c r="G858" i="1"/>
  <c r="H860" i="1"/>
  <c r="G860" i="1"/>
  <c r="H862" i="1"/>
  <c r="G862" i="1"/>
  <c r="H864" i="1"/>
  <c r="G864" i="1"/>
  <c r="H866" i="1"/>
  <c r="G866" i="1"/>
  <c r="H868" i="1"/>
  <c r="G868" i="1"/>
  <c r="H870" i="1"/>
  <c r="G870" i="1"/>
  <c r="H872" i="1"/>
  <c r="G872" i="1"/>
  <c r="H874" i="1"/>
  <c r="G874" i="1"/>
  <c r="H876" i="1"/>
  <c r="G876" i="1"/>
  <c r="H878" i="1"/>
  <c r="G878" i="1"/>
  <c r="H880" i="1"/>
  <c r="G880" i="1"/>
  <c r="H882" i="1"/>
  <c r="G882" i="1"/>
  <c r="H884" i="1"/>
  <c r="G884" i="1"/>
  <c r="H886" i="1"/>
  <c r="G886" i="1"/>
  <c r="H888" i="1"/>
  <c r="G888" i="1"/>
  <c r="H890" i="1"/>
  <c r="G890" i="1"/>
  <c r="H892" i="1"/>
  <c r="G892" i="1"/>
  <c r="H894" i="1"/>
  <c r="G894" i="1"/>
  <c r="H896" i="1"/>
  <c r="G896" i="1"/>
  <c r="H898" i="1"/>
  <c r="G898" i="1"/>
  <c r="H900" i="1"/>
  <c r="G900" i="1"/>
  <c r="H902" i="1"/>
  <c r="G902" i="1"/>
  <c r="H904" i="1"/>
  <c r="G904" i="1"/>
  <c r="H906" i="1"/>
  <c r="G906" i="1"/>
  <c r="H908" i="1"/>
  <c r="G908" i="1"/>
  <c r="H910" i="1"/>
  <c r="G910" i="1"/>
  <c r="H912" i="1"/>
  <c r="G912" i="1"/>
  <c r="H914" i="1"/>
  <c r="G914" i="1"/>
  <c r="H916" i="1"/>
  <c r="G916" i="1"/>
  <c r="H918" i="1"/>
  <c r="G918" i="1"/>
  <c r="H920" i="1"/>
  <c r="G920" i="1"/>
  <c r="H922" i="1"/>
  <c r="G922" i="1"/>
  <c r="H924" i="1"/>
  <c r="G924" i="1"/>
  <c r="H926" i="1"/>
  <c r="G926" i="1"/>
  <c r="H928" i="1"/>
  <c r="G928" i="1"/>
  <c r="H930" i="1"/>
  <c r="G930" i="1"/>
  <c r="H932" i="1"/>
  <c r="G932" i="1"/>
  <c r="H934" i="1"/>
  <c r="G934" i="1"/>
  <c r="H936" i="1"/>
  <c r="G936" i="1"/>
  <c r="H938" i="1"/>
  <c r="G938" i="1"/>
  <c r="H940" i="1"/>
  <c r="G940" i="1"/>
  <c r="H942" i="1"/>
  <c r="G942" i="1"/>
  <c r="H944" i="1"/>
  <c r="G944" i="1"/>
  <c r="H946" i="1"/>
  <c r="G946" i="1"/>
  <c r="H948" i="1"/>
  <c r="G948" i="1"/>
  <c r="H950" i="1"/>
  <c r="G950" i="1"/>
  <c r="H952" i="1"/>
  <c r="G952" i="1"/>
  <c r="H954" i="1"/>
  <c r="G954" i="1"/>
  <c r="H956" i="1"/>
  <c r="G956" i="1"/>
  <c r="H958" i="1"/>
  <c r="G958" i="1"/>
  <c r="H960" i="1"/>
  <c r="G960" i="1"/>
  <c r="H962" i="1"/>
  <c r="G962" i="1"/>
  <c r="H964" i="1"/>
  <c r="G964" i="1"/>
  <c r="H966" i="1"/>
  <c r="G966" i="1"/>
  <c r="H968" i="1"/>
  <c r="G968" i="1"/>
  <c r="H970" i="1"/>
  <c r="G970" i="1"/>
  <c r="G972" i="1"/>
  <c r="H972" i="1"/>
  <c r="G980" i="1"/>
  <c r="H980" i="1"/>
  <c r="G988" i="1"/>
  <c r="H988" i="1"/>
  <c r="G996" i="1"/>
  <c r="H996" i="1"/>
  <c r="G1004" i="1"/>
  <c r="H1004" i="1"/>
  <c r="G1096" i="1"/>
  <c r="H1096" i="1"/>
  <c r="G1104" i="1"/>
  <c r="H1104" i="1"/>
  <c r="G1112" i="1"/>
  <c r="H1112" i="1"/>
  <c r="G1120" i="1"/>
  <c r="H1120" i="1"/>
  <c r="G1128" i="1"/>
  <c r="H1128" i="1"/>
  <c r="G1136" i="1"/>
  <c r="H1136" i="1"/>
  <c r="G1144" i="1"/>
  <c r="H1144" i="1"/>
  <c r="G975" i="1"/>
  <c r="G979" i="1"/>
  <c r="G983" i="1"/>
  <c r="G987" i="1"/>
  <c r="G991" i="1"/>
  <c r="G995" i="1"/>
  <c r="G999" i="1"/>
  <c r="G1003" i="1"/>
  <c r="G1007" i="1"/>
  <c r="G1015" i="1"/>
  <c r="G1019" i="1"/>
  <c r="G1023" i="1"/>
  <c r="G1027" i="1"/>
  <c r="G1031" i="1"/>
  <c r="G1035" i="1"/>
  <c r="G1039" i="1"/>
  <c r="G1043" i="1"/>
  <c r="G1047" i="1"/>
  <c r="G1051" i="1"/>
  <c r="G1055" i="1"/>
  <c r="G1059" i="1"/>
  <c r="G1063" i="1"/>
  <c r="G1067" i="1"/>
  <c r="G1071" i="1"/>
  <c r="G1075" i="1"/>
  <c r="G1079" i="1"/>
  <c r="G1083" i="1"/>
  <c r="G1087" i="1"/>
  <c r="G1091" i="1"/>
  <c r="G1095" i="1"/>
  <c r="G1099" i="1"/>
  <c r="G1103" i="1"/>
  <c r="G1107" i="1"/>
  <c r="G1111" i="1"/>
  <c r="G1115" i="1"/>
  <c r="G1119" i="1"/>
  <c r="G1123" i="1"/>
  <c r="G1127" i="1"/>
  <c r="G1131" i="1"/>
  <c r="G1135" i="1"/>
  <c r="G1139" i="1"/>
  <c r="G1143" i="1"/>
  <c r="H1149" i="1"/>
  <c r="H1156" i="1"/>
  <c r="H1160" i="1"/>
  <c r="H1164" i="1"/>
  <c r="H1168" i="1"/>
  <c r="H1172" i="1"/>
  <c r="H1176" i="1"/>
  <c r="H1186" i="1"/>
  <c r="H1190" i="1"/>
  <c r="H1194" i="1"/>
  <c r="H1198" i="1"/>
  <c r="H1202" i="1"/>
  <c r="H1206" i="1"/>
  <c r="H1210" i="1"/>
  <c r="H1214" i="1"/>
  <c r="H1218" i="1"/>
  <c r="H1222" i="1"/>
  <c r="H1226" i="1"/>
  <c r="H1230" i="1"/>
  <c r="H1234" i="1"/>
  <c r="H1238" i="1"/>
  <c r="H1242" i="1"/>
  <c r="H1246" i="1"/>
  <c r="H1250" i="1"/>
  <c r="H1254" i="1"/>
  <c r="G974" i="1"/>
  <c r="G978" i="1"/>
  <c r="G982" i="1"/>
  <c r="G986" i="1"/>
  <c r="G990" i="1"/>
  <c r="G994" i="1"/>
  <c r="G998" i="1"/>
  <c r="G1002" i="1"/>
  <c r="G1006" i="1"/>
  <c r="G1010" i="1"/>
  <c r="G1014" i="1"/>
  <c r="G1022" i="1"/>
  <c r="G1026" i="1"/>
  <c r="G1030" i="1"/>
  <c r="G1034" i="1"/>
  <c r="G1038" i="1"/>
  <c r="G1042" i="1"/>
  <c r="G1046" i="1"/>
  <c r="G1050" i="1"/>
  <c r="G1054" i="1"/>
  <c r="G1058" i="1"/>
  <c r="G1062" i="1"/>
  <c r="G1066" i="1"/>
  <c r="G1070" i="1"/>
  <c r="G1078" i="1"/>
  <c r="G1082" i="1"/>
  <c r="G1086" i="1"/>
  <c r="G1090" i="1"/>
  <c r="G1094" i="1"/>
  <c r="G1098" i="1"/>
  <c r="G1102" i="1"/>
  <c r="G1106" i="1"/>
  <c r="G1110" i="1"/>
  <c r="G1114" i="1"/>
  <c r="G1118" i="1"/>
  <c r="G1122" i="1"/>
  <c r="G1126" i="1"/>
  <c r="G1130" i="1"/>
  <c r="G1134" i="1"/>
  <c r="G1138" i="1"/>
  <c r="G1142" i="1"/>
  <c r="G1146" i="1"/>
  <c r="H1197" i="1"/>
  <c r="H1201" i="1"/>
  <c r="H1205" i="1"/>
  <c r="H1209" i="1"/>
  <c r="H1213" i="1"/>
  <c r="H1217" i="1"/>
  <c r="H1221" i="1"/>
  <c r="H1225" i="1"/>
  <c r="H1229" i="1"/>
  <c r="H1233" i="1"/>
  <c r="H1237" i="1"/>
  <c r="H1241" i="1"/>
  <c r="H1245" i="1"/>
  <c r="H1249" i="1"/>
  <c r="H1253" i="1"/>
  <c r="G1258" i="1"/>
  <c r="H1258" i="1"/>
  <c r="G1261" i="1"/>
  <c r="H1261" i="1"/>
  <c r="G1266" i="1"/>
  <c r="H1266" i="1"/>
  <c r="G1269" i="1"/>
  <c r="H1269" i="1"/>
  <c r="G1274" i="1"/>
  <c r="H1274" i="1"/>
  <c r="G1277" i="1"/>
  <c r="H1277" i="1"/>
  <c r="G1282" i="1"/>
  <c r="H1282" i="1"/>
  <c r="G1285" i="1"/>
  <c r="H1285" i="1"/>
  <c r="G1290" i="1"/>
  <c r="H1290" i="1"/>
  <c r="G1293" i="1"/>
  <c r="H1293" i="1"/>
  <c r="G1298" i="1"/>
  <c r="H1298" i="1"/>
  <c r="G1301" i="1"/>
  <c r="H1301" i="1"/>
  <c r="G1306" i="1"/>
  <c r="H1306" i="1"/>
  <c r="G973" i="1"/>
  <c r="G977" i="1"/>
  <c r="G981" i="1"/>
  <c r="G985" i="1"/>
  <c r="G989" i="1"/>
  <c r="G993" i="1"/>
  <c r="G997" i="1"/>
  <c r="G1001" i="1"/>
  <c r="G1005" i="1"/>
  <c r="G1009" i="1"/>
  <c r="G1013" i="1"/>
  <c r="G1021" i="1"/>
  <c r="G1025" i="1"/>
  <c r="G1029" i="1"/>
  <c r="G1033" i="1"/>
  <c r="G1037" i="1"/>
  <c r="G1041" i="1"/>
  <c r="G1045" i="1"/>
  <c r="G1049" i="1"/>
  <c r="G1053" i="1"/>
  <c r="G1057" i="1"/>
  <c r="G1061" i="1"/>
  <c r="G1065" i="1"/>
  <c r="G1069" i="1"/>
  <c r="G1073" i="1"/>
  <c r="G1077" i="1"/>
  <c r="G1081" i="1"/>
  <c r="G1085" i="1"/>
  <c r="G1089" i="1"/>
  <c r="G1097" i="1"/>
  <c r="G1101" i="1"/>
  <c r="G1105" i="1"/>
  <c r="G1109" i="1"/>
  <c r="G1113" i="1"/>
  <c r="G1117" i="1"/>
  <c r="G1121" i="1"/>
  <c r="G1125" i="1"/>
  <c r="G1129" i="1"/>
  <c r="G1133" i="1"/>
  <c r="G1137" i="1"/>
  <c r="G1141" i="1"/>
  <c r="G1145" i="1"/>
  <c r="G1257" i="1"/>
  <c r="H1257" i="1"/>
  <c r="G1262" i="1"/>
  <c r="H1262" i="1"/>
  <c r="G1265" i="1"/>
  <c r="H1265" i="1"/>
  <c r="G1270" i="1"/>
  <c r="H1270" i="1"/>
  <c r="G1273" i="1"/>
  <c r="H1273" i="1"/>
  <c r="G1281" i="1"/>
  <c r="H1281" i="1"/>
  <c r="G1286" i="1"/>
  <c r="H1286" i="1"/>
  <c r="G1289" i="1"/>
  <c r="H1289" i="1"/>
  <c r="G1294" i="1"/>
  <c r="H1294" i="1"/>
  <c r="G1297" i="1"/>
  <c r="H1297" i="1"/>
  <c r="G1302" i="1"/>
  <c r="H1302" i="1"/>
  <c r="G1305" i="1"/>
  <c r="H1305" i="1"/>
  <c r="H1356" i="1"/>
  <c r="G1361" i="1"/>
  <c r="H1361" i="1"/>
  <c r="H1374" i="1"/>
  <c r="H1382" i="1"/>
  <c r="H1390" i="1"/>
  <c r="G1263" i="1"/>
  <c r="G1267" i="1"/>
  <c r="G1271" i="1"/>
  <c r="G1275" i="1"/>
  <c r="G1279" i="1"/>
  <c r="G1283" i="1"/>
  <c r="G1287" i="1"/>
  <c r="G1291" i="1"/>
  <c r="G1295" i="1"/>
  <c r="G1299" i="1"/>
  <c r="G1303" i="1"/>
  <c r="G1307" i="1"/>
  <c r="H1309" i="1"/>
  <c r="G1311" i="1"/>
  <c r="H1313" i="1"/>
  <c r="G1315" i="1"/>
  <c r="H1317" i="1"/>
  <c r="G1319" i="1"/>
  <c r="H1321" i="1"/>
  <c r="G1323" i="1"/>
  <c r="H1325" i="1"/>
  <c r="G1327" i="1"/>
  <c r="H1329" i="1"/>
  <c r="G1331" i="1"/>
  <c r="H1333" i="1"/>
  <c r="G1335" i="1"/>
  <c r="H1337" i="1"/>
  <c r="G1339" i="1"/>
  <c r="H1341" i="1"/>
  <c r="G1343" i="1"/>
  <c r="H1345" i="1"/>
  <c r="G1350" i="1"/>
  <c r="H1352" i="1"/>
  <c r="G1357" i="1"/>
  <c r="H1357" i="1"/>
  <c r="H1358" i="1"/>
  <c r="G1366" i="1"/>
  <c r="H1368" i="1"/>
  <c r="H1376" i="1"/>
  <c r="H1384" i="1"/>
  <c r="H1392" i="1"/>
  <c r="G1310" i="1"/>
  <c r="G1314" i="1"/>
  <c r="G1318" i="1"/>
  <c r="G1322" i="1"/>
  <c r="G1326" i="1"/>
  <c r="G1330" i="1"/>
  <c r="G1334" i="1"/>
  <c r="G1338" i="1"/>
  <c r="G1342" i="1"/>
  <c r="G1346" i="1"/>
  <c r="G1353" i="1"/>
  <c r="H1353" i="1"/>
  <c r="G1362" i="1"/>
  <c r="G1369" i="1"/>
  <c r="H1369" i="1"/>
  <c r="G1349" i="1"/>
  <c r="H1349" i="1"/>
  <c r="G1365" i="1"/>
  <c r="H1365" i="1"/>
  <c r="G1373" i="1"/>
  <c r="G1377" i="1"/>
  <c r="G1381" i="1"/>
  <c r="G1385" i="1"/>
  <c r="G1389" i="1"/>
  <c r="G1393" i="1"/>
  <c r="G1397" i="1"/>
  <c r="G1405" i="1"/>
  <c r="G1409" i="1"/>
  <c r="G1413" i="1"/>
  <c r="G1417" i="1"/>
  <c r="G1421" i="1"/>
  <c r="G1425" i="1"/>
  <c r="G1429" i="1"/>
  <c r="G1432" i="1"/>
  <c r="G1436" i="1"/>
  <c r="G1440" i="1"/>
  <c r="G1444" i="1"/>
  <c r="G1448" i="1"/>
  <c r="G1452" i="1"/>
  <c r="G1456" i="1"/>
  <c r="G1460" i="1"/>
  <c r="G1464" i="1"/>
  <c r="G1468" i="1"/>
  <c r="G1472" i="1"/>
  <c r="G1476" i="1"/>
  <c r="G1480" i="1"/>
  <c r="G1484" i="1"/>
  <c r="G1487" i="1"/>
  <c r="G1491" i="1"/>
  <c r="G1495" i="1"/>
  <c r="G1499" i="1"/>
  <c r="G1531" i="1"/>
  <c r="H1531" i="1"/>
  <c r="G1543" i="1"/>
  <c r="I1543" i="1" s="1"/>
  <c r="H1543" i="1"/>
  <c r="J1552" i="1"/>
  <c r="G1552" i="1"/>
  <c r="H1552" i="1"/>
  <c r="G1535" i="1"/>
  <c r="H1535" i="1"/>
  <c r="J1548" i="1"/>
  <c r="G1548" i="1"/>
  <c r="H1548" i="1"/>
  <c r="G1347" i="1"/>
  <c r="G1351" i="1"/>
  <c r="G1355" i="1"/>
  <c r="G1359" i="1"/>
  <c r="G1363" i="1"/>
  <c r="G1367" i="1"/>
  <c r="G1371" i="1"/>
  <c r="H1373" i="1"/>
  <c r="G1375" i="1"/>
  <c r="H1377" i="1"/>
  <c r="G1379" i="1"/>
  <c r="H1381" i="1"/>
  <c r="G1383" i="1"/>
  <c r="H1385" i="1"/>
  <c r="G1387" i="1"/>
  <c r="H1389" i="1"/>
  <c r="G1391" i="1"/>
  <c r="H1393" i="1"/>
  <c r="G1395" i="1"/>
  <c r="G1399" i="1"/>
  <c r="G1403" i="1"/>
  <c r="G1407" i="1"/>
  <c r="G1411" i="1"/>
  <c r="G1415" i="1"/>
  <c r="G1419" i="1"/>
  <c r="G1423" i="1"/>
  <c r="G1427" i="1"/>
  <c r="G1434" i="1"/>
  <c r="G1438" i="1"/>
  <c r="G1442" i="1"/>
  <c r="G1446" i="1"/>
  <c r="G1450" i="1"/>
  <c r="G1454" i="1"/>
  <c r="G1458" i="1"/>
  <c r="G1462" i="1"/>
  <c r="G1466" i="1"/>
  <c r="G1470" i="1"/>
  <c r="G1474" i="1"/>
  <c r="G1478" i="1"/>
  <c r="G1482" i="1"/>
  <c r="G1489" i="1"/>
  <c r="G1493" i="1"/>
  <c r="G1497" i="1"/>
  <c r="G1501" i="1"/>
  <c r="G1519" i="1"/>
  <c r="H1519" i="1"/>
  <c r="J1543" i="1"/>
  <c r="I1545" i="1"/>
  <c r="H1546" i="1"/>
  <c r="G1546" i="1"/>
  <c r="J1546" i="1"/>
  <c r="J1560" i="1"/>
  <c r="G1560" i="1"/>
  <c r="I1560" i="1" s="1"/>
  <c r="H1560" i="1"/>
  <c r="G1523" i="1"/>
  <c r="H1523" i="1"/>
  <c r="G1527" i="1"/>
  <c r="H1527" i="1"/>
  <c r="G1539" i="1"/>
  <c r="H1539" i="1"/>
  <c r="H1542" i="1"/>
  <c r="G1542" i="1"/>
  <c r="J1542" i="1"/>
  <c r="G1547" i="1"/>
  <c r="H1547" i="1"/>
  <c r="J1547" i="1"/>
  <c r="I1551" i="1"/>
  <c r="G1401" i="1"/>
  <c r="G1520" i="1"/>
  <c r="G1524" i="1"/>
  <c r="G1528" i="1"/>
  <c r="G1532" i="1"/>
  <c r="G1536" i="1"/>
  <c r="G1540" i="1"/>
  <c r="G1544" i="1"/>
  <c r="I1544" i="1" s="1"/>
  <c r="H1551" i="1"/>
  <c r="J1551" i="1"/>
  <c r="H1559" i="1"/>
  <c r="I1559" i="1" s="1"/>
  <c r="J1559" i="1"/>
  <c r="H1563" i="1"/>
  <c r="G1567" i="1"/>
  <c r="I1567" i="1" s="1"/>
  <c r="G1573" i="1"/>
  <c r="I1573" i="1" s="1"/>
  <c r="G1578" i="1"/>
  <c r="I1578" i="1" s="1"/>
  <c r="G1623" i="1"/>
  <c r="H1626" i="1"/>
  <c r="G1631" i="1"/>
  <c r="H1634" i="1"/>
  <c r="G1639" i="1"/>
  <c r="H1642" i="1"/>
  <c r="G1647" i="1"/>
  <c r="H1650" i="1"/>
  <c r="G1655" i="1"/>
  <c r="H1658" i="1"/>
  <c r="G1663" i="1"/>
  <c r="H1666" i="1"/>
  <c r="G1671" i="1"/>
  <c r="H1674" i="1"/>
  <c r="G1679" i="1"/>
  <c r="F44" i="4"/>
  <c r="D43" i="4"/>
  <c r="F178" i="4"/>
  <c r="E164" i="4"/>
  <c r="F274" i="4"/>
  <c r="D273" i="4"/>
  <c r="F186" i="5"/>
  <c r="D178" i="5"/>
  <c r="J1566" i="1"/>
  <c r="J1570" i="1"/>
  <c r="J1576" i="1"/>
  <c r="J1581" i="1"/>
  <c r="F374" i="4"/>
  <c r="D373" i="4"/>
  <c r="F70" i="5"/>
  <c r="G1518" i="1"/>
  <c r="G1522" i="1"/>
  <c r="G1526" i="1"/>
  <c r="G1530" i="1"/>
  <c r="G1534" i="1"/>
  <c r="H1549" i="1"/>
  <c r="I1549" i="1" s="1"/>
  <c r="J1549" i="1"/>
  <c r="H1550" i="1"/>
  <c r="I1550" i="1" s="1"/>
  <c r="H1553" i="1"/>
  <c r="I1553" i="1" s="1"/>
  <c r="J1553" i="1"/>
  <c r="H1554" i="1"/>
  <c r="I1554" i="1" s="1"/>
  <c r="H1557" i="1"/>
  <c r="I1557" i="1" s="1"/>
  <c r="J1557" i="1"/>
  <c r="H1558" i="1"/>
  <c r="I1558" i="1" s="1"/>
  <c r="H1561" i="1"/>
  <c r="I1561" i="1" s="1"/>
  <c r="J1561" i="1"/>
  <c r="H1562" i="1"/>
  <c r="I1562" i="1" s="1"/>
  <c r="G1624" i="1"/>
  <c r="G1627" i="1"/>
  <c r="H1630" i="1"/>
  <c r="G1632" i="1"/>
  <c r="G1635" i="1"/>
  <c r="H1638" i="1"/>
  <c r="G1640" i="1"/>
  <c r="G1643" i="1"/>
  <c r="H1646" i="1"/>
  <c r="G1648" i="1"/>
  <c r="G1651" i="1"/>
  <c r="H1654" i="1"/>
  <c r="G1656" i="1"/>
  <c r="G1659" i="1"/>
  <c r="H1662" i="1"/>
  <c r="G1664" i="1"/>
  <c r="G1667" i="1"/>
  <c r="H1670" i="1"/>
  <c r="G1672" i="1"/>
  <c r="G1675" i="1"/>
  <c r="H1678" i="1"/>
  <c r="G1680" i="1"/>
  <c r="D230" i="4"/>
  <c r="F237" i="4"/>
  <c r="F426" i="4"/>
  <c r="D647" i="4"/>
  <c r="F585" i="4"/>
  <c r="D584" i="4"/>
  <c r="F5" i="6"/>
  <c r="F99" i="6"/>
  <c r="D89" i="6"/>
  <c r="J1541" i="1"/>
  <c r="J1545" i="1"/>
  <c r="J1564" i="1"/>
  <c r="G1566" i="1"/>
  <c r="I1566" i="1" s="1"/>
  <c r="J1568" i="1"/>
  <c r="G1570" i="1"/>
  <c r="I1570" i="1" s="1"/>
  <c r="J1574" i="1"/>
  <c r="G1576" i="1"/>
  <c r="I1576" i="1" s="1"/>
  <c r="J1579" i="1"/>
  <c r="G1581" i="1"/>
  <c r="I1581" i="1" s="1"/>
  <c r="F536" i="4"/>
  <c r="H315" i="9"/>
  <c r="H316" i="9"/>
  <c r="E147" i="5"/>
  <c r="D1152" i="1" s="1"/>
  <c r="G339" i="9"/>
  <c r="E339" i="9" s="1"/>
  <c r="B339" i="9" s="1"/>
  <c r="F219" i="5"/>
  <c r="I41" i="3"/>
  <c r="C1681" i="1"/>
  <c r="F112" i="4"/>
  <c r="D106" i="4"/>
  <c r="F154" i="4"/>
  <c r="D153" i="4"/>
  <c r="F572" i="4"/>
  <c r="D571" i="4"/>
  <c r="D535" i="4" s="1"/>
  <c r="F630" i="4"/>
  <c r="D629" i="4"/>
  <c r="I27" i="3"/>
  <c r="F130" i="6"/>
  <c r="D129" i="6"/>
  <c r="D49" i="4"/>
  <c r="D134" i="4"/>
  <c r="F170" i="4"/>
  <c r="D164" i="4"/>
  <c r="E202" i="4"/>
  <c r="D198" i="1" s="1"/>
  <c r="D262" i="4"/>
  <c r="F269" i="4"/>
  <c r="D309" i="4"/>
  <c r="F314" i="4"/>
  <c r="D321" i="4"/>
  <c r="D648" i="4"/>
  <c r="E536" i="4"/>
  <c r="G156" i="9"/>
  <c r="E156" i="9" s="1"/>
  <c r="B156" i="9" s="1"/>
  <c r="F607" i="4"/>
  <c r="D7" i="5"/>
  <c r="F13" i="5"/>
  <c r="H336" i="9"/>
  <c r="E177" i="5"/>
  <c r="F204" i="5"/>
  <c r="D203" i="5"/>
  <c r="F256" i="5"/>
  <c r="E35" i="6"/>
  <c r="D51" i="8"/>
  <c r="D7" i="4"/>
  <c r="D82" i="4"/>
  <c r="F91" i="4"/>
  <c r="F126" i="4"/>
  <c r="D125" i="4"/>
  <c r="F221" i="4"/>
  <c r="D361" i="4"/>
  <c r="F366" i="4"/>
  <c r="E466" i="4"/>
  <c r="D460" i="1" s="1"/>
  <c r="D522" i="4"/>
  <c r="D430" i="4" s="1"/>
  <c r="F529" i="4"/>
  <c r="E571" i="4"/>
  <c r="D565" i="1" s="1"/>
  <c r="D597" i="4"/>
  <c r="F621" i="4"/>
  <c r="G314" i="9"/>
  <c r="E314" i="9" s="1"/>
  <c r="B314" i="9" s="1"/>
  <c r="F89" i="5"/>
  <c r="D88" i="5"/>
  <c r="G315" i="9"/>
  <c r="G316" i="9"/>
  <c r="D147" i="5"/>
  <c r="F150" i="5"/>
  <c r="D274" i="5"/>
  <c r="D251" i="5" s="1"/>
  <c r="F277" i="5"/>
  <c r="F36" i="6"/>
  <c r="D35" i="6"/>
  <c r="D141" i="6" s="1"/>
  <c r="F122" i="6"/>
  <c r="D114" i="6"/>
  <c r="E5" i="7"/>
  <c r="E337" i="9"/>
  <c r="B337" i="9" s="1"/>
  <c r="H310" i="9"/>
  <c r="G310" i="9"/>
  <c r="E310" i="9" s="1"/>
  <c r="B310" i="9" s="1"/>
  <c r="H309" i="9"/>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301" i="9"/>
  <c r="E301" i="9" s="1"/>
  <c r="B301" i="9" s="1"/>
  <c r="G180" i="9"/>
  <c r="E180" i="9" s="1"/>
  <c r="B180" i="9" s="1"/>
  <c r="H179" i="9"/>
  <c r="H308" i="9"/>
  <c r="E308" i="9" s="1"/>
  <c r="B308" i="9" s="1"/>
  <c r="G302" i="9"/>
  <c r="E302" i="9" s="1"/>
  <c r="B302" i="9" s="1"/>
  <c r="L228" i="9"/>
  <c r="G309" i="9"/>
  <c r="G300" i="9"/>
  <c r="E300" i="9" s="1"/>
  <c r="B300" i="9" s="1"/>
  <c r="G192" i="9"/>
  <c r="E192" i="9" s="1"/>
  <c r="B192" i="9" s="1"/>
  <c r="G188" i="9"/>
  <c r="E188" i="9" s="1"/>
  <c r="B188" i="9" s="1"/>
  <c r="G184" i="9"/>
  <c r="E184" i="9" s="1"/>
  <c r="B184" i="9" s="1"/>
  <c r="H180" i="9"/>
  <c r="G176" i="9"/>
  <c r="E176" i="9" s="1"/>
  <c r="B176"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189" i="9"/>
  <c r="E189" i="9" s="1"/>
  <c r="B189" i="9" s="1"/>
  <c r="G185" i="9"/>
  <c r="E185" i="9" s="1"/>
  <c r="B185" i="9" s="1"/>
  <c r="G181" i="9"/>
  <c r="E181" i="9" s="1"/>
  <c r="B181" i="9" s="1"/>
  <c r="G177" i="9"/>
  <c r="E177" i="9" s="1"/>
  <c r="B177" i="9" s="1"/>
  <c r="G190" i="9"/>
  <c r="E190" i="9" s="1"/>
  <c r="B190" i="9" s="1"/>
  <c r="G186" i="9"/>
  <c r="E186" i="9" s="1"/>
  <c r="B186" i="9" s="1"/>
  <c r="G182" i="9"/>
  <c r="E182" i="9" s="1"/>
  <c r="B182" i="9" s="1"/>
  <c r="G178" i="9"/>
  <c r="E178" i="9" s="1"/>
  <c r="B178" i="9" s="1"/>
  <c r="G174" i="9"/>
  <c r="E174" i="9" s="1"/>
  <c r="B174" i="9" s="1"/>
  <c r="M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191" i="9"/>
  <c r="E191" i="9" s="1"/>
  <c r="B191" i="9" s="1"/>
  <c r="G187" i="9"/>
  <c r="E187" i="9" s="1"/>
  <c r="B187" i="9" s="1"/>
  <c r="G183" i="9"/>
  <c r="E183" i="9" s="1"/>
  <c r="B183" i="9" s="1"/>
  <c r="G179" i="9"/>
  <c r="E179" i="9" s="1"/>
  <c r="B179" i="9" s="1"/>
  <c r="G175" i="9"/>
  <c r="E175" i="9" s="1"/>
  <c r="B175" i="9" s="1"/>
  <c r="I10" i="9"/>
  <c r="E97" i="9"/>
  <c r="B97" i="9" s="1"/>
  <c r="E93" i="9"/>
  <c r="B93" i="9" s="1"/>
  <c r="B99" i="9"/>
  <c r="E25" i="9"/>
  <c r="B25" i="9" s="1"/>
  <c r="E29" i="9"/>
  <c r="B29" i="9" s="1"/>
  <c r="E33" i="9"/>
  <c r="B33" i="9" s="1"/>
  <c r="E37" i="9"/>
  <c r="B37" i="9" s="1"/>
  <c r="E41" i="9"/>
  <c r="B41" i="9" s="1"/>
  <c r="E45" i="9"/>
  <c r="B45" i="9" s="1"/>
  <c r="E49" i="9"/>
  <c r="B49" i="9" s="1"/>
  <c r="E53" i="9"/>
  <c r="B53" i="9" s="1"/>
  <c r="E57" i="9"/>
  <c r="B57" i="9" s="1"/>
  <c r="E61" i="9"/>
  <c r="B61" i="9" s="1"/>
  <c r="E65" i="9"/>
  <c r="B65" i="9" s="1"/>
  <c r="E69" i="9"/>
  <c r="B69" i="9" s="1"/>
  <c r="E73" i="9"/>
  <c r="B73" i="9" s="1"/>
  <c r="E77" i="9"/>
  <c r="B77" i="9" s="1"/>
  <c r="E81" i="9"/>
  <c r="B81" i="9" s="1"/>
  <c r="E85" i="9"/>
  <c r="B85" i="9" s="1"/>
  <c r="E89" i="9"/>
  <c r="B89" i="9" s="1"/>
  <c r="B95" i="9"/>
  <c r="E107" i="9"/>
  <c r="B107" i="9" s="1"/>
  <c r="E115" i="9"/>
  <c r="B115" i="9" s="1"/>
  <c r="E123" i="9"/>
  <c r="B123" i="9" s="1"/>
  <c r="E131" i="9"/>
  <c r="B131" i="9" s="1"/>
  <c r="E139" i="9"/>
  <c r="B139" i="9" s="1"/>
  <c r="E147" i="9"/>
  <c r="B147" i="9" s="1"/>
  <c r="E159" i="9"/>
  <c r="B159" i="9" s="1"/>
  <c r="E163" i="9"/>
  <c r="B163" i="9" s="1"/>
  <c r="E167" i="9"/>
  <c r="B167" i="9" s="1"/>
  <c r="E171" i="9"/>
  <c r="B171" i="9" s="1"/>
  <c r="B234" i="9"/>
  <c r="F298" i="9"/>
  <c r="E304" i="9"/>
  <c r="B304" i="9" s="1"/>
  <c r="B330" i="9"/>
  <c r="F232" i="9"/>
  <c r="B232" i="9" s="1"/>
  <c r="B236" i="9"/>
  <c r="B238" i="9"/>
  <c r="B240" i="9"/>
  <c r="B242" i="9"/>
  <c r="B244" i="9"/>
  <c r="B246" i="9"/>
  <c r="B248" i="9"/>
  <c r="B250" i="9"/>
  <c r="B252" i="9"/>
  <c r="B254" i="9"/>
  <c r="B256" i="9"/>
  <c r="B258" i="9"/>
  <c r="B260" i="9"/>
  <c r="B262" i="9"/>
  <c r="B264" i="9"/>
  <c r="B266" i="9"/>
  <c r="B268" i="9"/>
  <c r="B270" i="9"/>
  <c r="B272" i="9"/>
  <c r="B274" i="9"/>
  <c r="B276" i="9"/>
  <c r="B318" i="9"/>
  <c r="B326" i="9"/>
  <c r="H1556" i="1" l="1"/>
  <c r="G1556" i="1"/>
  <c r="H33" i="3"/>
  <c r="C1538" i="1"/>
  <c r="H1555" i="1"/>
  <c r="E141" i="6"/>
  <c r="I31" i="3" s="1"/>
  <c r="I30" i="3"/>
  <c r="G1300" i="1"/>
  <c r="E315" i="9"/>
  <c r="B315" i="9" s="1"/>
  <c r="E69" i="5"/>
  <c r="I23" i="3" s="1"/>
  <c r="G1017" i="1"/>
  <c r="F12" i="5"/>
  <c r="G1018" i="1"/>
  <c r="H1602" i="1"/>
  <c r="D44" i="8"/>
  <c r="H19" i="9" s="1"/>
  <c r="E19" i="9" s="1"/>
  <c r="B19" i="9" s="1"/>
  <c r="G1583" i="1"/>
  <c r="G1585" i="1"/>
  <c r="I22" i="3"/>
  <c r="H374" i="1"/>
  <c r="G374" i="1"/>
  <c r="E360" i="4"/>
  <c r="G369" i="1"/>
  <c r="E308" i="4"/>
  <c r="D303" i="1" s="1"/>
  <c r="D304" i="1"/>
  <c r="E6" i="4"/>
  <c r="I17" i="3" s="1"/>
  <c r="G1259" i="1"/>
  <c r="G1256" i="1"/>
  <c r="I25" i="3"/>
  <c r="D1255" i="1"/>
  <c r="H31" i="3"/>
  <c r="F141" i="6"/>
  <c r="C1537" i="1"/>
  <c r="D640" i="4"/>
  <c r="C529" i="1"/>
  <c r="F430" i="4"/>
  <c r="D639" i="4"/>
  <c r="C424" i="1"/>
  <c r="I33" i="3"/>
  <c r="D1538" i="1"/>
  <c r="F88" i="5"/>
  <c r="C1093" i="1"/>
  <c r="F597" i="4"/>
  <c r="C591" i="1"/>
  <c r="G460" i="1"/>
  <c r="H460" i="1"/>
  <c r="F125" i="4"/>
  <c r="C121" i="1"/>
  <c r="F7" i="4"/>
  <c r="D6" i="4"/>
  <c r="C3" i="1"/>
  <c r="E535" i="4"/>
  <c r="D530" i="1"/>
  <c r="F309" i="4"/>
  <c r="D308" i="4"/>
  <c r="C304" i="1"/>
  <c r="F164" i="4"/>
  <c r="C160" i="1"/>
  <c r="C1525" i="1"/>
  <c r="F129" i="6"/>
  <c r="E430" i="4"/>
  <c r="I1552" i="1"/>
  <c r="F114" i="6"/>
  <c r="H30" i="3"/>
  <c r="C1510" i="1"/>
  <c r="F147" i="5"/>
  <c r="C1152" i="1"/>
  <c r="I28" i="3"/>
  <c r="D1431" i="1"/>
  <c r="E176" i="5"/>
  <c r="D1180" i="1" s="1"/>
  <c r="I24" i="3"/>
  <c r="D1181" i="1"/>
  <c r="F7" i="5"/>
  <c r="H22" i="3"/>
  <c r="C1012" i="1"/>
  <c r="F648" i="4"/>
  <c r="C642" i="1"/>
  <c r="F629" i="4"/>
  <c r="C623" i="1"/>
  <c r="G24" i="9"/>
  <c r="H24" i="9"/>
  <c r="D152" i="4"/>
  <c r="F153" i="4"/>
  <c r="C149" i="1"/>
  <c r="H1681" i="1"/>
  <c r="G1681" i="1"/>
  <c r="F647" i="4"/>
  <c r="C641" i="1"/>
  <c r="F230" i="4"/>
  <c r="C226" i="1"/>
  <c r="F373" i="4"/>
  <c r="C368" i="1"/>
  <c r="F273" i="4"/>
  <c r="C269" i="1"/>
  <c r="F43" i="4"/>
  <c r="C39" i="1"/>
  <c r="E309" i="9"/>
  <c r="B309" i="9" s="1"/>
  <c r="F274" i="5"/>
  <c r="C1278" i="1"/>
  <c r="E316" i="9"/>
  <c r="B316" i="9" s="1"/>
  <c r="D360" i="4"/>
  <c r="F361" i="4"/>
  <c r="C356" i="1"/>
  <c r="D45" i="8"/>
  <c r="C1628" i="1"/>
  <c r="F321" i="4"/>
  <c r="C316" i="1"/>
  <c r="F262" i="4"/>
  <c r="C258" i="1"/>
  <c r="F134" i="4"/>
  <c r="C130" i="1"/>
  <c r="F584" i="4"/>
  <c r="C578" i="1"/>
  <c r="D69" i="5"/>
  <c r="I1542" i="1"/>
  <c r="I1546" i="1"/>
  <c r="I1548" i="1"/>
  <c r="F228" i="9"/>
  <c r="B228" i="9" s="1"/>
  <c r="B207" i="9"/>
  <c r="F35" i="6"/>
  <c r="H28" i="3"/>
  <c r="C1431" i="1"/>
  <c r="F251" i="5"/>
  <c r="H25" i="3"/>
  <c r="C1255" i="1"/>
  <c r="F522" i="4"/>
  <c r="C516" i="1"/>
  <c r="F82" i="4"/>
  <c r="C78" i="1"/>
  <c r="G338" i="9"/>
  <c r="E338" i="9" s="1"/>
  <c r="B338" i="9" s="1"/>
  <c r="F203" i="5"/>
  <c r="C1207" i="1"/>
  <c r="H198" i="1"/>
  <c r="G198" i="1"/>
  <c r="F49" i="4"/>
  <c r="C45" i="1"/>
  <c r="F571" i="4"/>
  <c r="C565" i="1"/>
  <c r="F106" i="4"/>
  <c r="C102" i="1"/>
  <c r="G346" i="9"/>
  <c r="E346" i="9" s="1"/>
  <c r="F202" i="4"/>
  <c r="F89" i="6"/>
  <c r="C1485" i="1"/>
  <c r="G348" i="9"/>
  <c r="E348" i="9" s="1"/>
  <c r="D355" i="1"/>
  <c r="G336" i="9"/>
  <c r="E336" i="9" s="1"/>
  <c r="B336" i="9" s="1"/>
  <c r="F178" i="5"/>
  <c r="D177" i="5"/>
  <c r="C1182" i="1"/>
  <c r="E152" i="4"/>
  <c r="D160" i="1"/>
  <c r="D1537" i="1" l="1"/>
  <c r="H9" i="3" s="1"/>
  <c r="E6" i="5"/>
  <c r="D1011" i="1" s="1"/>
  <c r="D1074" i="1"/>
  <c r="G344" i="9"/>
  <c r="E344" i="9" s="1"/>
  <c r="B344" i="9" s="1"/>
  <c r="I39" i="3"/>
  <c r="K1481" i="9"/>
  <c r="C1621" i="1"/>
  <c r="G1621" i="1" s="1"/>
  <c r="E24" i="9"/>
  <c r="B24" i="9" s="1"/>
  <c r="E417" i="4"/>
  <c r="D412" i="1" s="1"/>
  <c r="E418" i="4"/>
  <c r="D413" i="1" s="1"/>
  <c r="E422" i="4"/>
  <c r="E643" i="4" s="1"/>
  <c r="D2" i="1"/>
  <c r="B346" i="9"/>
  <c r="E345" i="9"/>
  <c r="I10" i="3" s="1"/>
  <c r="E347" i="9"/>
  <c r="B348" i="9"/>
  <c r="G39" i="1"/>
  <c r="H39" i="1"/>
  <c r="H368" i="1"/>
  <c r="G368" i="1"/>
  <c r="H149" i="1"/>
  <c r="G149" i="1"/>
  <c r="G1510" i="1"/>
  <c r="H1510" i="1"/>
  <c r="G343" i="9"/>
  <c r="E343" i="9" s="1"/>
  <c r="E299" i="4"/>
  <c r="I18" i="3"/>
  <c r="D148" i="1"/>
  <c r="G1431" i="1"/>
  <c r="H1431" i="1"/>
  <c r="H130" i="1"/>
  <c r="G130" i="1"/>
  <c r="G356" i="1"/>
  <c r="H356" i="1"/>
  <c r="G1278" i="1"/>
  <c r="H1278" i="1"/>
  <c r="G1012" i="1"/>
  <c r="H1012" i="1"/>
  <c r="E639" i="4"/>
  <c r="D633" i="1" s="1"/>
  <c r="D424" i="1"/>
  <c r="H304" i="1"/>
  <c r="G304" i="1"/>
  <c r="E640" i="4"/>
  <c r="D634" i="1" s="1"/>
  <c r="D529" i="1"/>
  <c r="H529" i="1" s="1"/>
  <c r="H121" i="1"/>
  <c r="G121" i="1"/>
  <c r="H591" i="1"/>
  <c r="G591" i="1"/>
  <c r="H1538" i="1"/>
  <c r="G1538" i="1"/>
  <c r="H1537" i="1"/>
  <c r="G1182" i="1"/>
  <c r="H1182" i="1"/>
  <c r="G78" i="1"/>
  <c r="H78" i="1"/>
  <c r="G1255" i="1"/>
  <c r="H1255" i="1"/>
  <c r="F69" i="5"/>
  <c r="H23" i="3"/>
  <c r="C1074" i="1"/>
  <c r="H269" i="1"/>
  <c r="G269" i="1"/>
  <c r="H226" i="1"/>
  <c r="G226" i="1"/>
  <c r="D299" i="4"/>
  <c r="F152" i="4"/>
  <c r="H18" i="3"/>
  <c r="C148" i="1"/>
  <c r="D6" i="5"/>
  <c r="G1152" i="1"/>
  <c r="H1152" i="1"/>
  <c r="H299" i="9"/>
  <c r="G1525" i="1"/>
  <c r="H1525" i="1"/>
  <c r="D417" i="4"/>
  <c r="F308" i="4"/>
  <c r="C303" i="1"/>
  <c r="G3" i="1"/>
  <c r="H3" i="1"/>
  <c r="F639" i="4"/>
  <c r="C633" i="1"/>
  <c r="F640" i="4"/>
  <c r="C634" i="1"/>
  <c r="G1485" i="1"/>
  <c r="H1485" i="1"/>
  <c r="G102" i="1"/>
  <c r="H102" i="1"/>
  <c r="H316" i="1"/>
  <c r="G316" i="1"/>
  <c r="G623" i="1"/>
  <c r="H623" i="1"/>
  <c r="D176" i="5"/>
  <c r="H24" i="3"/>
  <c r="F177" i="5"/>
  <c r="C1181" i="1"/>
  <c r="H565" i="1"/>
  <c r="G565" i="1"/>
  <c r="G45" i="1"/>
  <c r="H45" i="1"/>
  <c r="G1207" i="1"/>
  <c r="H1207" i="1"/>
  <c r="H578" i="1"/>
  <c r="G578" i="1"/>
  <c r="G258" i="1"/>
  <c r="H258" i="1"/>
  <c r="H1628" i="1"/>
  <c r="G1628" i="1"/>
  <c r="D418" i="4"/>
  <c r="F360" i="4"/>
  <c r="C355" i="1"/>
  <c r="G642" i="1"/>
  <c r="H642" i="1"/>
  <c r="H160" i="1"/>
  <c r="G160" i="1"/>
  <c r="D422" i="4"/>
  <c r="H17" i="3"/>
  <c r="D300" i="4"/>
  <c r="F6" i="4"/>
  <c r="C2" i="1"/>
  <c r="G1093" i="1"/>
  <c r="H1093" i="1"/>
  <c r="H424" i="1"/>
  <c r="G424" i="1"/>
  <c r="F535" i="4"/>
  <c r="G516" i="1"/>
  <c r="H516" i="1"/>
  <c r="I40" i="3"/>
  <c r="C1622" i="1"/>
  <c r="G641" i="1"/>
  <c r="H641" i="1"/>
  <c r="H530" i="1"/>
  <c r="G530" i="1"/>
  <c r="G1537" i="1" l="1"/>
  <c r="H1621" i="1"/>
  <c r="D417" i="1"/>
  <c r="G1622" i="1"/>
  <c r="H1622" i="1"/>
  <c r="H355" i="1"/>
  <c r="G355" i="1"/>
  <c r="G633" i="1"/>
  <c r="H633" i="1"/>
  <c r="G529" i="1"/>
  <c r="H303" i="1"/>
  <c r="G303" i="1"/>
  <c r="D637" i="1"/>
  <c r="K3" i="9"/>
  <c r="I9" i="3"/>
  <c r="C296" i="1"/>
  <c r="H2" i="1"/>
  <c r="G2" i="1"/>
  <c r="F422" i="4"/>
  <c r="D643" i="4"/>
  <c r="C417" i="1"/>
  <c r="F176" i="5"/>
  <c r="C1180" i="1"/>
  <c r="G306" i="9"/>
  <c r="E306" i="9" s="1"/>
  <c r="B306" i="9" s="1"/>
  <c r="G299" i="9"/>
  <c r="E299" i="9" s="1"/>
  <c r="F6" i="5"/>
  <c r="C1011" i="1"/>
  <c r="D423" i="4"/>
  <c r="D424" i="4" s="1"/>
  <c r="F299" i="4"/>
  <c r="D301" i="4"/>
  <c r="C295" i="1"/>
  <c r="E301" i="4"/>
  <c r="D297" i="1" s="1"/>
  <c r="E423" i="4"/>
  <c r="D295" i="1"/>
  <c r="E300" i="4"/>
  <c r="D296" i="1" s="1"/>
  <c r="F418" i="4"/>
  <c r="C413" i="1"/>
  <c r="H11" i="3"/>
  <c r="G1181" i="1"/>
  <c r="H1181" i="1"/>
  <c r="G634" i="1"/>
  <c r="H634" i="1"/>
  <c r="F417" i="4"/>
  <c r="C412" i="1"/>
  <c r="H148" i="1"/>
  <c r="G148" i="1"/>
  <c r="G1074" i="1"/>
  <c r="H1074" i="1"/>
  <c r="E342" i="9"/>
  <c r="B343" i="9"/>
  <c r="F424" i="4" l="1"/>
  <c r="C419" i="1"/>
  <c r="H413" i="1"/>
  <c r="G413" i="1"/>
  <c r="F301" i="4"/>
  <c r="C297" i="1"/>
  <c r="G296" i="1"/>
  <c r="H296" i="1"/>
  <c r="N3" i="9"/>
  <c r="I11" i="3"/>
  <c r="H295" i="1"/>
  <c r="G295" i="1"/>
  <c r="H8" i="3"/>
  <c r="G1011" i="1"/>
  <c r="H1011" i="1"/>
  <c r="G1180" i="1"/>
  <c r="H1180" i="1"/>
  <c r="H412" i="1"/>
  <c r="G412" i="1"/>
  <c r="E425" i="4"/>
  <c r="D420" i="1" s="1"/>
  <c r="E644" i="4"/>
  <c r="D418" i="1"/>
  <c r="H20" i="9"/>
  <c r="E424" i="4"/>
  <c r="D419" i="1" s="1"/>
  <c r="B299" i="9"/>
  <c r="H417" i="1"/>
  <c r="G417" i="1"/>
  <c r="F300" i="4"/>
  <c r="D644" i="4"/>
  <c r="D425" i="4"/>
  <c r="F423" i="4"/>
  <c r="C418" i="1"/>
  <c r="G20" i="9"/>
  <c r="D645" i="4"/>
  <c r="F643" i="4"/>
  <c r="C637" i="1"/>
  <c r="F645" i="4" l="1"/>
  <c r="C639" i="1"/>
  <c r="M3" i="9"/>
  <c r="H419" i="1"/>
  <c r="G419" i="1"/>
  <c r="F425" i="4"/>
  <c r="C420" i="1"/>
  <c r="E20" i="9"/>
  <c r="B20" i="9" s="1"/>
  <c r="D646" i="4"/>
  <c r="F644" i="4"/>
  <c r="C638" i="1"/>
  <c r="H297" i="1"/>
  <c r="G297" i="1"/>
  <c r="G637" i="1"/>
  <c r="H637" i="1"/>
  <c r="H418" i="1"/>
  <c r="G418" i="1"/>
  <c r="E646" i="4"/>
  <c r="D638" i="1"/>
  <c r="E645" i="4"/>
  <c r="H334" i="9" l="1"/>
  <c r="G334" i="9"/>
  <c r="E649" i="4"/>
  <c r="D639" i="1"/>
  <c r="G639" i="1" s="1"/>
  <c r="F646" i="4"/>
  <c r="D650" i="4"/>
  <c r="C640" i="1"/>
  <c r="E650" i="4"/>
  <c r="D640" i="1"/>
  <c r="G638" i="1"/>
  <c r="H638" i="1"/>
  <c r="H420" i="1"/>
  <c r="G420" i="1"/>
  <c r="D649" i="4"/>
  <c r="E334" i="9" l="1"/>
  <c r="E298" i="9" s="1"/>
  <c r="I8" i="3" s="1"/>
  <c r="F649" i="4"/>
  <c r="H19" i="3"/>
  <c r="C643" i="1"/>
  <c r="I19" i="3"/>
  <c r="D643" i="1"/>
  <c r="I20" i="3"/>
  <c r="D644" i="1"/>
  <c r="G297" i="9"/>
  <c r="E297" i="9" s="1"/>
  <c r="B297" i="9" s="1"/>
  <c r="F650" i="4"/>
  <c r="H20" i="3"/>
  <c r="C644" i="1"/>
  <c r="G640" i="1"/>
  <c r="H640" i="1"/>
  <c r="H639" i="1"/>
  <c r="H7" i="3" l="1"/>
  <c r="J3" i="9" s="1"/>
  <c r="B334" i="9"/>
  <c r="G644" i="1"/>
  <c r="H644" i="1"/>
  <c r="G643" i="1"/>
  <c r="H643" i="1"/>
  <c r="L293" i="9" l="1"/>
  <c r="F293" i="9" s="1"/>
  <c r="H295" i="9"/>
  <c r="G295" i="9"/>
  <c r="H18" i="9"/>
  <c r="G18" i="9"/>
  <c r="J5" i="9"/>
  <c r="I7" i="9"/>
  <c r="K13" i="9"/>
  <c r="K6" i="9"/>
  <c r="J11" i="9"/>
  <c r="H17" i="9"/>
  <c r="J8" i="9"/>
  <c r="I6" i="9"/>
  <c r="K12" i="9"/>
  <c r="K9" i="9"/>
  <c r="L15" i="9"/>
  <c r="G22" i="9"/>
  <c r="J7" i="9"/>
  <c r="I12" i="9"/>
  <c r="G21" i="9"/>
  <c r="H16" i="9"/>
  <c r="I9" i="9"/>
  <c r="G15" i="9"/>
  <c r="H21" i="9"/>
  <c r="K8" i="9"/>
  <c r="J13" i="9"/>
  <c r="K5" i="9"/>
  <c r="G16" i="9"/>
  <c r="M15" i="9"/>
  <c r="I5" i="9"/>
  <c r="K11" i="9"/>
  <c r="M16" i="9"/>
  <c r="H15" i="9"/>
  <c r="G17" i="9"/>
  <c r="K10" i="9"/>
  <c r="L16" i="9"/>
  <c r="I17" i="9"/>
  <c r="J17" i="9"/>
  <c r="H22" i="9"/>
  <c r="J10" i="9"/>
  <c r="I8" i="9"/>
  <c r="J9" i="9"/>
  <c r="J6" i="9"/>
  <c r="I11" i="9"/>
  <c r="K7" i="9"/>
  <c r="J12" i="9"/>
  <c r="I13" i="9"/>
  <c r="F16" i="9" l="1"/>
  <c r="E295" i="9"/>
  <c r="E23" i="9" s="1"/>
  <c r="I7" i="3" s="1"/>
  <c r="E11" i="9"/>
  <c r="B11" i="9" s="1"/>
  <c r="E10" i="9"/>
  <c r="B10" i="9" s="1"/>
  <c r="E16" i="9"/>
  <c r="F15" i="9"/>
  <c r="E12" i="9"/>
  <c r="B12" i="9" s="1"/>
  <c r="E15" i="9"/>
  <c r="E7" i="9"/>
  <c r="B7" i="9" s="1"/>
  <c r="E21" i="9"/>
  <c r="B21" i="9" s="1"/>
  <c r="E17" i="9"/>
  <c r="B17" i="9" s="1"/>
  <c r="E5" i="9"/>
  <c r="E9" i="9"/>
  <c r="B9" i="9" s="1"/>
  <c r="E13" i="9"/>
  <c r="B13" i="9" s="1"/>
  <c r="E8" i="9"/>
  <c r="B8" i="9" s="1"/>
  <c r="E22" i="9"/>
  <c r="B22" i="9" s="1"/>
  <c r="E6" i="9"/>
  <c r="B6" i="9" s="1"/>
  <c r="E18" i="9"/>
  <c r="B18" i="9" s="1"/>
  <c r="B293" i="9"/>
  <c r="F23" i="9"/>
  <c r="B16" i="9" l="1"/>
  <c r="F14" i="9"/>
  <c r="F3" i="9" s="1"/>
  <c r="B295" i="9"/>
  <c r="B15" i="9"/>
  <c r="E14" i="9"/>
  <c r="I13" i="3" s="1"/>
  <c r="E4" i="9"/>
  <c r="B5" i="9"/>
  <c r="E3" i="9" l="1"/>
</calcChain>
</file>

<file path=xl/sharedStrings.xml><?xml version="1.0" encoding="utf-8"?>
<sst xmlns="http://schemas.openxmlformats.org/spreadsheetml/2006/main" count="4733" uniqueCount="3657">
  <si>
    <t>Obveznik:</t>
  </si>
  <si>
    <t>34901 - OPĆINA IVANSKA</t>
  </si>
  <si>
    <t>Razina:</t>
  </si>
  <si>
    <t>22</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</si>
  <si>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</si>
  <si>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</si>
  <si>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</si>
  <si>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</si>
  <si>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</si>
  <si>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</si>
  <si>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</si>
  <si>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</si>
  <si>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</si>
  <si>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</si>
  <si>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</si>
  <si>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</si>
  <si>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</si>
  <si>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</si>
  <si>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</si>
  <si>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</si>
  <si>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</si>
  <si>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</si>
  <si>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</si>
  <si>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</si>
  <si>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</si>
  <si>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</si>
  <si>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</si>
  <si>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</si>
  <si>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</si>
  <si>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</si>
  <si>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</si>
  <si>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</si>
  <si>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</si>
  <si>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</si>
  <si>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</si>
  <si>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</si>
  <si>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</si>
  <si>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</si>
  <si>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</si>
  <si>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</si>
  <si>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</si>
  <si>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</si>
  <si>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</si>
  <si>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</si>
  <si>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</si>
  <si>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</si>
  <si>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</si>
  <si>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</si>
  <si>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</si>
  <si>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</si>
  <si>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</si>
  <si>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</si>
  <si>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</si>
  <si>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</si>
  <si>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</si>
  <si>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</si>
  <si>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</si>
  <si>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</si>
  <si>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</si>
  <si>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</si>
  <si>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</si>
  <si>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</si>
  <si>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</si>
  <si>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</si>
  <si>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</si>
  <si>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</si>
  <si>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</si>
  <si>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</si>
  <si>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</si>
  <si>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</si>
  <si>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</si>
  <si>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</si>
  <si>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</si>
  <si>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</si>
  <si>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</si>
  <si>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</si>
  <si>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</si>
  <si>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</si>
  <si>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</si>
  <si>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</si>
  <si>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</si>
  <si>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</si>
  <si>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</si>
  <si>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</si>
  <si>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</si>
  <si>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</si>
  <si>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</si>
  <si>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</si>
  <si>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</si>
  <si>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</si>
  <si>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</si>
  <si>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</si>
  <si>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</si>
  <si>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</si>
  <si>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</si>
  <si>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</si>
  <si>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</si>
  <si>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</si>
  <si>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</si>
  <si>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</si>
  <si>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</si>
  <si>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</si>
  <si>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</si>
  <si>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</si>
  <si>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</si>
  <si>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</si>
  <si>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</si>
  <si>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</si>
  <si>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</si>
  <si>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</si>
  <si>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</si>
  <si>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</si>
  <si>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</si>
  <si>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</si>
  <si>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</si>
  <si>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</si>
  <si>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</si>
  <si>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</si>
  <si>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</si>
  <si>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</si>
  <si>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</si>
  <si>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</si>
  <si>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</si>
  <si>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</si>
  <si>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</si>
  <si>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</si>
  <si>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</si>
  <si>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</si>
  <si>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</si>
  <si>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</si>
  <si>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</si>
  <si>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</si>
  <si>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</si>
  <si>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</si>
  <si>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</si>
  <si>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</si>
  <si>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</si>
  <si>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</si>
  <si>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</si>
  <si>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</si>
  <si>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</si>
  <si>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</si>
  <si>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</si>
  <si>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</si>
  <si>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</si>
  <si>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</si>
  <si>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</si>
  <si>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</si>
  <si>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</si>
  <si>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</si>
  <si>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</si>
  <si>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</si>
  <si>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</si>
  <si>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</si>
  <si>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</si>
  <si>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</si>
  <si>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</si>
  <si>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</si>
  <si>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</si>
  <si>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</si>
  <si>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</si>
  <si>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</si>
  <si>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</si>
  <si>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</si>
  <si>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</si>
  <si>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</si>
  <si>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</si>
  <si>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</si>
  <si>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</si>
  <si>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</si>
  <si>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</si>
  <si>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</si>
  <si>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</si>
  <si>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</si>
  <si>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</si>
  <si>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</si>
  <si>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</si>
  <si>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</si>
  <si>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</si>
  <si>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</si>
  <si>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</si>
  <si>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</si>
  <si>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</si>
  <si>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</si>
  <si>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</si>
  <si>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</si>
  <si>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</si>
  <si>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</si>
  <si>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</si>
  <si>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</si>
  <si>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</si>
  <si>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</si>
  <si>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</si>
  <si>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</si>
  <si>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</si>
  <si>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</si>
  <si>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</si>
  <si>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</si>
  <si>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</si>
  <si>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</si>
  <si>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</si>
  <si>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</si>
  <si>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</si>
  <si>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</si>
  <si>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</si>
  <si>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</si>
  <si>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</si>
  <si>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</si>
  <si>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</si>
  <si>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</si>
  <si>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</si>
  <si>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</si>
  <si>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</si>
  <si>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</si>
  <si>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</si>
  <si>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</si>
  <si>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</si>
  <si>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</si>
  <si>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</si>
  <si>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</si>
  <si>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</si>
  <si>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</si>
  <si>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</si>
  <si>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</si>
  <si>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</si>
  <si>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</si>
  <si>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</si>
  <si>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</si>
  <si>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</si>
  <si>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</si>
  <si>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</si>
  <si>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</si>
  <si>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</si>
  <si>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</si>
  <si>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</si>
  <si>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</si>
  <si>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</si>
  <si>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</si>
  <si>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</si>
  <si>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</si>
  <si>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</si>
  <si>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</si>
  <si>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</si>
  <si>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</si>
  <si>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</si>
  <si>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</si>
  <si>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</si>
  <si>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</si>
  <si>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</si>
  <si>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</si>
  <si>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</si>
  <si>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</si>
  <si>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</si>
  <si>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</si>
  <si>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</si>
  <si>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</si>
  <si>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</si>
  <si>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</si>
  <si>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</si>
  <si>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</si>
  <si>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</si>
  <si>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</si>
  <si>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</si>
  <si>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</si>
  <si>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</si>
  <si>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</si>
  <si>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</si>
  <si>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</si>
  <si>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</si>
  <si>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</si>
  <si>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</si>
  <si>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</si>
  <si>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</si>
  <si>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</si>
  <si>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</si>
  <si>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</si>
  <si>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</si>
  <si>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</si>
  <si>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</si>
  <si>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</si>
  <si>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</si>
  <si>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</si>
  <si>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</si>
  <si>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</si>
  <si>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</si>
  <si>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</si>
  <si>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</si>
  <si>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</si>
  <si>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</si>
  <si>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</si>
  <si>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</si>
  <si>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</si>
  <si>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</si>
  <si>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</si>
  <si>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</si>
  <si>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</si>
  <si>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</si>
  <si>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</si>
  <si>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</si>
  <si>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</si>
  <si>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</si>
  <si>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</si>
  <si>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</si>
  <si>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</si>
  <si>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</si>
  <si>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</si>
  <si>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</si>
  <si>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</si>
  <si>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</si>
  <si>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</si>
  <si>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</si>
  <si>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</si>
  <si>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</si>
  <si>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</si>
  <si>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</si>
  <si>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</si>
  <si>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</si>
  <si>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</si>
  <si>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</si>
  <si>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</si>
  <si>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</si>
  <si>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</si>
  <si>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</si>
  <si>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</si>
  <si>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</si>
  <si>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</si>
  <si>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</si>
  <si>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</si>
  <si>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</si>
  <si>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</si>
  <si>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</si>
  <si>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</si>
  <si>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</si>
  <si>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</si>
  <si>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</si>
  <si>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</si>
  <si>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</si>
  <si>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</si>
  <si>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</si>
  <si>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</si>
  <si>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</si>
  <si>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</si>
  <si>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</si>
  <si>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</si>
  <si>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</si>
  <si>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</si>
  <si>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</si>
  <si>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</si>
  <si>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</si>
  <si>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</si>
  <si>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</si>
  <si>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</si>
  <si>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</si>
  <si>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</si>
  <si>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</si>
  <si>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</si>
  <si>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</si>
  <si>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</si>
  <si>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</si>
  <si>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</si>
  <si>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</si>
  <si>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</si>
  <si>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</si>
  <si>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</si>
  <si>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</si>
  <si>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</si>
  <si>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</si>
  <si>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</si>
  <si>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</si>
  <si>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</si>
  <si>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</si>
  <si>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</si>
  <si>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</si>
  <si>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</si>
  <si>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</si>
  <si>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</si>
  <si>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</si>
  <si>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</si>
  <si>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</si>
  <si>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</si>
  <si>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</si>
  <si>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</si>
  <si>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</si>
  <si>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</si>
  <si>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</si>
  <si>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</si>
  <si>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</si>
  <si>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</si>
  <si>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</si>
  <si>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</si>
  <si>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</si>
  <si>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</si>
  <si>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</si>
  <si>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</si>
  <si>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</si>
  <si>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</si>
  <si>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</si>
  <si>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</si>
  <si>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</si>
  <si>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</si>
  <si>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</si>
  <si>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</si>
  <si>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</si>
  <si>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</si>
  <si>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</si>
  <si>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</si>
  <si>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</si>
  <si>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</si>
  <si>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</si>
  <si>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</si>
  <si>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</si>
  <si>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</si>
  <si>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</si>
  <si>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</si>
  <si>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</si>
  <si>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</si>
  <si>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</si>
  <si>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</si>
  <si>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</si>
  <si>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</si>
  <si>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</si>
  <si>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</si>
  <si>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</si>
  <si>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</si>
  <si>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</si>
  <si>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</si>
  <si>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</si>
  <si>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</si>
  <si>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</si>
  <si>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</si>
  <si>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</si>
  <si>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</si>
  <si>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</si>
  <si>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</si>
  <si>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</si>
  <si>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</si>
  <si>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</si>
  <si>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</si>
  <si>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</si>
  <si>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</si>
  <si>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</si>
  <si>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</si>
  <si>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</si>
  <si>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</si>
  <si>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</si>
  <si>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</si>
  <si>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</si>
  <si>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</si>
  <si>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</si>
  <si>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</si>
  <si>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</si>
  <si>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</si>
  <si>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</si>
  <si>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</si>
  <si>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</si>
  <si>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</si>
  <si>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</si>
  <si>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</si>
  <si>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</si>
  <si>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</si>
  <si>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</si>
  <si>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</si>
  <si>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</si>
  <si>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</si>
  <si>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</si>
  <si>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</si>
  <si>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</si>
  <si>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</si>
  <si>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</si>
  <si>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</si>
  <si>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</si>
  <si>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</si>
  <si>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</si>
  <si>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</si>
  <si>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</si>
  <si>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</si>
  <si>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</si>
  <si>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</si>
  <si>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</si>
  <si>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</si>
  <si>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</si>
  <si>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</si>
  <si>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</si>
  <si>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</si>
  <si>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</si>
  <si>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</si>
  <si>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</si>
  <si>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</si>
  <si>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</si>
  <si>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</si>
  <si>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</si>
  <si>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</si>
  <si>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</si>
  <si>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</si>
  <si>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</si>
  <si>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</si>
  <si>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</si>
  <si>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</si>
  <si>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</si>
  <si>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</si>
  <si>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</si>
  <si>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</si>
  <si>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</si>
  <si>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</si>
  <si>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</si>
  <si>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</si>
  <si>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</si>
  <si>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</si>
  <si>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</si>
  <si>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</si>
  <si>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</si>
  <si>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</si>
  <si>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</si>
  <si>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</si>
  <si>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</si>
  <si>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</si>
  <si>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</si>
  <si>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</si>
  <si>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</si>
  <si>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</si>
  <si>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</si>
  <si>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</si>
  <si>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</si>
  <si>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</si>
  <si>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</si>
  <si>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</si>
  <si>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</si>
  <si>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</si>
  <si>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</si>
  <si>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</si>
  <si>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</si>
  <si>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</si>
  <si>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</si>
  <si>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</si>
  <si>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</si>
  <si>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</si>
  <si>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</si>
  <si>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</si>
  <si>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</si>
  <si>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</si>
  <si>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</si>
  <si>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</si>
  <si>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</si>
  <si>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</si>
  <si>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</si>
  <si>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</si>
  <si>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</si>
  <si>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</si>
  <si>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</si>
  <si>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</si>
  <si>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</si>
  <si>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</si>
  <si>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</si>
  <si>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</si>
  <si>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</si>
  <si>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</si>
  <si>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</si>
  <si>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</si>
  <si>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</si>
  <si>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</si>
  <si>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</si>
  <si>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</si>
  <si>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</si>
  <si>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</si>
  <si>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</si>
  <si>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</si>
  <si>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</si>
  <si>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</si>
  <si>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</si>
  <si>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</si>
  <si>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</si>
  <si>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</si>
  <si>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</si>
  <si>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</si>
  <si>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</si>
  <si>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</si>
  <si>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</si>
  <si>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</si>
  <si>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</si>
  <si>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</si>
  <si>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</si>
  <si>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</si>
  <si>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</si>
  <si>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</si>
  <si>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</si>
  <si>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</si>
  <si>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</si>
  <si>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</si>
  <si>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</si>
  <si>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</si>
  <si>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</si>
  <si>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</si>
  <si>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</si>
  <si>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</si>
  <si>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</si>
  <si>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</si>
  <si>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</si>
  <si>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</si>
  <si>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</si>
  <si>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</si>
  <si>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</si>
  <si>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</si>
  <si>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</si>
  <si>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</si>
  <si>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</si>
  <si>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</si>
  <si>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</si>
  <si>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</si>
  <si>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</si>
  <si>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</si>
  <si>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</si>
  <si>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</si>
  <si>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</si>
  <si>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</si>
  <si>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</si>
  <si>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</si>
  <si>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</si>
  <si>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</si>
  <si>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</si>
  <si>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</si>
  <si>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</si>
  <si>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</si>
  <si>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</si>
  <si>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</si>
  <si>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</si>
  <si>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</si>
  <si>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</si>
  <si>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</si>
  <si>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</si>
  <si>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</si>
  <si>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</si>
  <si>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</si>
  <si>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</si>
  <si>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</si>
  <si>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</si>
  <si>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</si>
  <si>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</si>
  <si>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</si>
  <si>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</si>
  <si>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</si>
  <si>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</si>
  <si>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</si>
  <si>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</si>
  <si>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</si>
  <si>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</si>
  <si>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</si>
  <si>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</si>
  <si>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</si>
  <si>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</si>
  <si>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</si>
  <si>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</si>
  <si>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</si>
  <si>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</si>
  <si>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</si>
  <si>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</si>
  <si>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</si>
  <si>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</si>
  <si>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</si>
  <si>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</si>
  <si>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</si>
  <si>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</si>
  <si>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</si>
  <si>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</si>
  <si>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</si>
  <si>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</si>
  <si>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</si>
  <si>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</si>
  <si>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</si>
  <si>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</si>
  <si>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</si>
  <si>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</si>
  <si>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</si>
  <si>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</si>
  <si>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</si>
  <si>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</si>
  <si>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</si>
  <si>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</si>
  <si>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</si>
  <si>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</si>
  <si>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</si>
  <si>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</si>
  <si>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</si>
  <si>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</si>
  <si>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</si>
  <si>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</si>
  <si>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</si>
  <si>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</si>
  <si>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</si>
  <si>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</si>
  <si>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</si>
  <si>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</si>
  <si>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</si>
  <si>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</si>
  <si>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</si>
  <si>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</si>
  <si>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</si>
  <si>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</si>
  <si>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</si>
  <si>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</si>
  <si>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</si>
  <si>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</si>
  <si>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</si>
  <si>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</si>
  <si>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</si>
  <si>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</si>
  <si>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</si>
  <si>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</si>
  <si>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</si>
  <si>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</si>
  <si>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</si>
  <si>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</si>
  <si>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</si>
  <si>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</si>
  <si>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</si>
  <si>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</si>
  <si>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</si>
  <si>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</si>
  <si>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</si>
  <si>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</si>
  <si>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</si>
  <si>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</si>
  <si>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</si>
  <si>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</si>
  <si>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</si>
  <si>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</si>
  <si>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</si>
  <si>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</si>
  <si>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</si>
  <si>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</si>
  <si>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</si>
  <si>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</si>
  <si>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</si>
  <si>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</si>
  <si>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</si>
  <si>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</si>
  <si>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</si>
  <si>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</si>
  <si>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</si>
  <si>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</si>
  <si>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</si>
  <si>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</si>
  <si>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</si>
  <si>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</si>
  <si>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</si>
  <si>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</si>
  <si>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</si>
  <si>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</si>
  <si>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</si>
  <si>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</si>
  <si>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</si>
  <si>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</si>
  <si>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</si>
  <si>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</si>
  <si>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</si>
  <si>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</si>
  <si>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</si>
  <si>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</si>
  <si>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</si>
  <si>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</si>
  <si>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</si>
  <si>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</si>
  <si>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</si>
  <si>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</si>
  <si>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</si>
  <si>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</si>
  <si>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</si>
  <si>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</si>
  <si>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</si>
  <si>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</si>
  <si>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</si>
  <si>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</si>
  <si>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</si>
  <si>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</si>
  <si>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</si>
  <si>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</si>
  <si>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</si>
  <si>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</si>
  <si>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</si>
  <si>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</si>
  <si>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</si>
  <si>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</si>
  <si>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</si>
  <si>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</si>
  <si>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</si>
  <si>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</si>
  <si>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</si>
  <si>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</si>
  <si>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</si>
  <si>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</si>
  <si>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</si>
  <si>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</si>
  <si>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</si>
  <si>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</si>
  <si>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</si>
  <si>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</si>
  <si>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</si>
  <si>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</si>
  <si>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</si>
  <si>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</si>
  <si>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</si>
  <si>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</si>
  <si>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</si>
  <si>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</si>
  <si>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</si>
  <si>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</si>
  <si>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</si>
  <si>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</si>
  <si>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</si>
  <si>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</si>
  <si>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</si>
  <si>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</si>
  <si>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</si>
  <si>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</si>
  <si>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</si>
  <si>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</si>
  <si>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</si>
  <si>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</si>
  <si>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</si>
  <si>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</si>
  <si>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</si>
  <si>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</si>
  <si>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</si>
  <si>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</si>
  <si>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</si>
  <si>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</si>
  <si>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</si>
  <si>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</si>
  <si>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</si>
  <si>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</si>
  <si>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</si>
  <si>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</si>
  <si>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</si>
  <si>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</si>
  <si>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</si>
  <si>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</si>
  <si>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</si>
  <si>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</si>
  <si>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</si>
  <si>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</si>
  <si>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</si>
  <si>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</si>
  <si>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</si>
  <si>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</si>
  <si>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</si>
  <si>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</si>
  <si>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</si>
  <si>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</si>
  <si>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</si>
  <si>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</si>
  <si>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</si>
  <si>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</si>
  <si>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</si>
  <si>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</si>
  <si>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</si>
  <si>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</si>
  <si>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</si>
  <si>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</si>
  <si>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</si>
  <si>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</si>
  <si>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</si>
  <si>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</si>
  <si>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</si>
  <si>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</si>
  <si>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</si>
  <si>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</si>
  <si>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</si>
  <si>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</si>
  <si>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</si>
  <si>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</si>
  <si>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</si>
  <si>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</si>
  <si>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</si>
  <si>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</si>
  <si>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</si>
  <si>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</si>
  <si>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</si>
  <si>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</si>
  <si>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</si>
  <si>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</si>
  <si>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</si>
  <si>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</si>
  <si>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</si>
  <si>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</si>
  <si>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</si>
  <si>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</si>
  <si>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</si>
  <si>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</si>
  <si>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</si>
  <si>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</si>
  <si>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</si>
  <si>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</si>
  <si>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</si>
  <si>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</si>
  <si>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</si>
  <si>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</si>
  <si>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</si>
  <si>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</si>
  <si>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</si>
  <si>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</si>
  <si>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</si>
  <si>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</si>
  <si>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</si>
  <si>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</si>
  <si>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</si>
  <si>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</si>
  <si>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</si>
  <si>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</si>
  <si>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</si>
  <si>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</si>
  <si>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</si>
  <si>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</si>
  <si>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</si>
  <si>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</si>
  <si>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</si>
  <si>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</si>
  <si>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</si>
  <si>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</si>
  <si>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</si>
  <si>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</si>
  <si>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</si>
  <si>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</si>
  <si>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</si>
  <si>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</si>
  <si>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</si>
  <si>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</si>
  <si>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</si>
  <si>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</si>
  <si>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</si>
  <si>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</si>
  <si>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</si>
  <si>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</si>
  <si>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</si>
  <si>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</si>
  <si>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</si>
  <si>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</si>
  <si>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</si>
  <si>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</si>
  <si>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</si>
  <si>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</si>
  <si>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</si>
  <si>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</si>
  <si>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</si>
  <si>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</si>
  <si>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</si>
  <si>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</si>
  <si>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</si>
  <si>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</si>
  <si>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</si>
  <si>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</si>
  <si>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</si>
  <si>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</si>
  <si>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</si>
  <si>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</si>
  <si>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</si>
  <si>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</si>
  <si>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</si>
  <si>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</si>
  <si>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</si>
  <si>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</si>
  <si>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</si>
  <si>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</si>
  <si>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</si>
  <si>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</si>
  <si>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</si>
  <si>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</si>
  <si>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</si>
  <si>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</si>
  <si>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</si>
  <si>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</si>
  <si>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</si>
  <si>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</si>
  <si>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</si>
  <si>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</si>
  <si>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</si>
  <si>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</si>
  <si>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</si>
  <si>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</si>
  <si>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</si>
  <si>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</si>
  <si>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</si>
  <si>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</si>
  <si>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</si>
  <si>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</si>
  <si>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</si>
  <si>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</si>
  <si>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</si>
  <si>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</si>
  <si>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</si>
  <si>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</si>
  <si>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</si>
  <si>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</si>
  <si>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</si>
  <si>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</si>
  <si>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</si>
  <si>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</si>
  <si>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</si>
  <si>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</si>
  <si>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</si>
  <si>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</si>
  <si>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</si>
  <si>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</si>
  <si>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</si>
  <si>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</si>
  <si>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</si>
  <si>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</si>
  <si>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</si>
  <si>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</si>
  <si>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</si>
  <si>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</si>
  <si>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</si>
  <si>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</si>
  <si>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</si>
  <si>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</si>
  <si>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</si>
  <si>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</si>
  <si>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</si>
  <si>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</si>
  <si>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</si>
  <si>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</si>
  <si>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</si>
  <si>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</si>
  <si>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</si>
  <si>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</si>
  <si>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</si>
  <si>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</si>
  <si>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</si>
  <si>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</si>
  <si>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</si>
  <si>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</si>
  <si>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</si>
  <si>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</si>
  <si>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</si>
  <si>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</si>
  <si>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</si>
  <si>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</si>
  <si>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</si>
  <si>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</si>
  <si>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</si>
  <si>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</si>
  <si>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</si>
  <si>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</si>
  <si>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</si>
  <si>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</si>
  <si>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</si>
  <si>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</si>
  <si>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</si>
  <si>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</si>
  <si>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</si>
  <si>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</si>
  <si>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</si>
  <si>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</si>
  <si>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</si>
  <si>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</si>
  <si>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</si>
  <si>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</si>
  <si>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</si>
  <si>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</si>
  <si>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</si>
  <si>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</si>
  <si>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</si>
  <si>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</si>
  <si>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</si>
  <si>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</si>
  <si>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</si>
  <si>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</si>
  <si>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</si>
  <si>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</si>
  <si>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</si>
  <si>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</si>
  <si>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</si>
  <si>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</si>
  <si>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</si>
  <si>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</si>
  <si>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</si>
  <si>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</si>
  <si>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</si>
  <si>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</si>
  <si>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</si>
  <si>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</si>
  <si>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</si>
  <si>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</si>
  <si>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</si>
  <si>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</si>
  <si>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</si>
  <si>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</si>
  <si>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</si>
  <si>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</si>
  <si>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</si>
  <si>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</si>
  <si>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</si>
  <si>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</si>
  <si>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</si>
  <si>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</si>
  <si>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</si>
  <si>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</si>
  <si>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</si>
  <si>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</si>
  <si>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</si>
  <si>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</si>
  <si>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</si>
  <si>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</si>
  <si>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</si>
  <si>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</si>
  <si>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</si>
  <si>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</si>
  <si>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</si>
  <si>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</si>
  <si>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</si>
  <si>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</si>
  <si>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</si>
  <si>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</si>
  <si>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</si>
  <si>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</si>
  <si>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</si>
  <si>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</si>
  <si>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</si>
  <si>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</si>
  <si>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</si>
  <si>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</si>
  <si>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</si>
  <si>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</si>
  <si>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</si>
  <si>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</si>
  <si>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</si>
  <si>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</si>
  <si>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</si>
  <si>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</si>
  <si>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</si>
  <si>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</si>
  <si>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</si>
  <si>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</si>
  <si>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</si>
  <si>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</si>
  <si>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</si>
  <si>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</si>
  <si>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</si>
  <si>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</si>
  <si>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</si>
  <si>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</si>
  <si>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</si>
  <si>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</si>
  <si>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</si>
  <si>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</si>
  <si>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</si>
  <si>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</si>
  <si>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</si>
  <si>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</si>
  <si>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</si>
  <si>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</si>
  <si>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</si>
  <si>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</si>
  <si>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</si>
  <si>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</si>
  <si>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</si>
  <si>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</si>
  <si>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</si>
  <si>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</si>
  <si>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</si>
  <si>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</si>
  <si>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</si>
  <si>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</si>
  <si>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</si>
  <si>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</si>
  <si>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</si>
  <si>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</si>
  <si>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</si>
  <si>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</si>
  <si>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</si>
  <si>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</si>
  <si>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</si>
  <si>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</si>
  <si>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</si>
  <si>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</si>
  <si>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</si>
  <si>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</si>
  <si>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</si>
  <si>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</si>
  <si>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</si>
  <si>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</si>
  <si>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</si>
  <si>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</si>
  <si>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</si>
  <si>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</si>
  <si>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</si>
  <si>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</si>
  <si>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</si>
  <si>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</si>
  <si>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</si>
  <si>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</si>
  <si>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</si>
  <si>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</si>
  <si>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</si>
  <si>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</si>
  <si>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</si>
  <si>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</si>
  <si>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</si>
  <si>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</si>
  <si>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</si>
  <si>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</si>
  <si>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</si>
  <si>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</si>
  <si>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</si>
  <si>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</si>
  <si>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</si>
  <si>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</si>
  <si>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</si>
  <si>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</si>
  <si>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</si>
  <si>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</si>
  <si>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</si>
  <si>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</si>
  <si>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</si>
  <si>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</si>
  <si>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</si>
  <si>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</si>
  <si>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</si>
  <si>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</si>
  <si>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</si>
  <si>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</si>
  <si>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</si>
  <si>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</si>
  <si>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</si>
  <si>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</si>
  <si>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</si>
  <si>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</si>
  <si>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</si>
  <si>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</si>
  <si>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</si>
  <si>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</si>
  <si>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</si>
  <si>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</si>
  <si>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</si>
  <si>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</si>
  <si>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</si>
  <si>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</si>
  <si>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</si>
  <si>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</si>
  <si>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</si>
  <si>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</si>
  <si>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</si>
  <si>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</si>
  <si>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</si>
  <si>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</si>
  <si>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</si>
  <si>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</si>
  <si>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</si>
  <si>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</si>
  <si>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</si>
  <si>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</si>
  <si>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</si>
  <si>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</si>
  <si>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</si>
  <si>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</si>
  <si>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</si>
  <si>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</si>
  <si>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</si>
  <si>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</si>
  <si>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</si>
  <si>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</si>
  <si>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</si>
  <si>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</si>
  <si>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</si>
  <si>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</si>
  <si>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</si>
  <si>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</si>
  <si>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</si>
  <si>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</si>
  <si>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</si>
  <si>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</si>
  <si>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</si>
  <si>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</si>
  <si>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</si>
  <si>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</si>
  <si>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</si>
  <si>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</si>
  <si>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</si>
  <si>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</si>
  <si>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</si>
  <si>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</si>
  <si>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</si>
  <si>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</si>
  <si>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</si>
  <si>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</si>
  <si>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</si>
  <si>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</si>
  <si>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</si>
  <si>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</si>
  <si>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</si>
  <si>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</si>
  <si>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</si>
  <si>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</si>
  <si>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</si>
  <si>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</si>
  <si>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</si>
  <si>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</si>
  <si>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</si>
  <si>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</si>
  <si>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</si>
  <si>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</si>
  <si>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</si>
  <si>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</si>
  <si>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</si>
  <si>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</si>
  <si>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</si>
  <si>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</si>
  <si>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</si>
  <si>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</si>
  <si>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</si>
  <si>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</si>
  <si>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</si>
  <si>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</si>
  <si>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</si>
  <si>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</si>
  <si>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</si>
  <si>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</si>
  <si>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</si>
  <si>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</si>
  <si>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</si>
  <si>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</si>
  <si>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</si>
  <si>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</si>
  <si>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</si>
  <si>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</si>
  <si>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</si>
  <si>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</si>
  <si>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</si>
  <si>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</si>
  <si>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</si>
  <si>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</si>
  <si>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</si>
  <si>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</si>
  <si>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</si>
  <si>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</si>
  <si>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</si>
  <si>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</si>
  <si>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</si>
  <si>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</si>
  <si>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</si>
  <si>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</si>
  <si>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</si>
  <si>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</si>
  <si>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</si>
  <si>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</si>
  <si>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</si>
  <si>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</si>
  <si>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</si>
  <si>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</si>
  <si>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</si>
  <si>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</si>
  <si>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</si>
  <si>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</si>
  <si>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</si>
  <si>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</si>
  <si>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</si>
  <si>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</si>
  <si>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</si>
  <si>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</si>
  <si>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</si>
  <si>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</si>
  <si>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</si>
  <si>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</si>
  <si>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</si>
  <si>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</si>
  <si>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</si>
  <si>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</si>
  <si>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</si>
  <si>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</si>
  <si>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</si>
  <si>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</si>
  <si>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</si>
  <si>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</si>
  <si>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</si>
  <si>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</si>
  <si>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</si>
  <si>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</si>
  <si>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</si>
  <si>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</si>
  <si>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</si>
  <si>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</si>
  <si>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</si>
  <si>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</si>
  <si>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</si>
  <si>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</si>
  <si>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</si>
  <si>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</si>
  <si>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</si>
  <si>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</si>
  <si>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</si>
  <si>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</si>
  <si>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</si>
  <si>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</si>
  <si>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</si>
  <si>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</si>
  <si>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</si>
  <si>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</si>
  <si>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</si>
  <si>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</si>
  <si>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</si>
  <si>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</si>
  <si>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</si>
  <si>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</si>
  <si>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</si>
  <si>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</si>
  <si>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</si>
  <si>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</si>
  <si>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</si>
  <si>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</si>
  <si>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</si>
  <si>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</si>
  <si>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</si>
  <si>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</si>
  <si>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</si>
  <si>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</si>
  <si>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</si>
  <si>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</si>
  <si>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</si>
  <si>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</si>
  <si>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</si>
  <si>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</si>
  <si>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</si>
  <si>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</si>
  <si>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</si>
  <si>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</si>
  <si>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</si>
  <si>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</si>
  <si>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</si>
  <si>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</si>
  <si>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</si>
  <si>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</si>
  <si>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</si>
  <si>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</si>
  <si>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</si>
  <si>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</si>
  <si>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</si>
  <si>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</si>
  <si>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</si>
  <si>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</si>
  <si>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</si>
  <si>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</si>
  <si>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</si>
  <si>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</si>
  <si>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</si>
  <si>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</si>
  <si>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</si>
  <si>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</si>
  <si>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</si>
  <si>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</si>
  <si>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</si>
  <si>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</si>
  <si>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</si>
  <si>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</si>
  <si>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</si>
  <si>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</si>
  <si>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</si>
  <si>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</si>
  <si>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</si>
  <si>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</si>
  <si>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</si>
  <si>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</si>
  <si>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</si>
  <si>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</si>
  <si>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</si>
  <si>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</si>
  <si>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</si>
  <si>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</si>
  <si>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</si>
  <si>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</si>
  <si>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</si>
  <si>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</si>
  <si>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</si>
  <si>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</si>
  <si>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</si>
  <si>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</si>
  <si>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</si>
  <si>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</si>
  <si>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</si>
  <si>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</si>
  <si>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</si>
  <si>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</si>
  <si>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</si>
  <si>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</si>
  <si>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</si>
  <si>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</si>
  <si>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</si>
  <si>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</si>
  <si>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</si>
  <si>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</si>
  <si>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</si>
  <si>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</si>
  <si>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</si>
  <si>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</si>
  <si>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</si>
  <si>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</si>
  <si>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</si>
  <si>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</si>
  <si>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</si>
  <si>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</si>
  <si>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</si>
  <si>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</si>
  <si>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</si>
  <si>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</si>
  <si>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</si>
  <si>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</si>
  <si>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</si>
  <si>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</si>
  <si>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</si>
  <si>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</si>
  <si>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</si>
  <si>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</si>
  <si>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</si>
  <si>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</si>
  <si>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</si>
  <si>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</si>
  <si>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</si>
  <si>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</si>
  <si>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</si>
  <si>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</si>
  <si>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</si>
  <si>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</si>
  <si>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</si>
  <si>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</si>
  <si>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</si>
  <si>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</si>
  <si>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</si>
  <si>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</si>
  <si>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</si>
  <si>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</si>
  <si>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</si>
  <si>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</si>
  <si>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</si>
  <si>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</si>
  <si>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</si>
  <si>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</si>
  <si>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</si>
  <si>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</si>
  <si>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</si>
  <si>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</si>
  <si>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</si>
  <si>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</si>
  <si>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</si>
  <si>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</si>
  <si>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</si>
  <si>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</si>
  <si>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</si>
  <si>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</si>
  <si>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</si>
  <si>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</si>
  <si>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</si>
  <si>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</si>
  <si>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</si>
  <si>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</si>
  <si>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</si>
  <si>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</si>
  <si>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</si>
  <si>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</si>
  <si>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</si>
  <si>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</si>
  <si>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</si>
  <si>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</si>
  <si>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</si>
  <si>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</si>
  <si>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</si>
  <si>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</si>
  <si>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</si>
  <si>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</si>
  <si>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</si>
  <si>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</si>
  <si>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</si>
  <si>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</si>
  <si>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</si>
  <si>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</si>
  <si>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</si>
  <si>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</si>
  <si>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</si>
  <si>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</si>
  <si>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</si>
  <si>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</si>
  <si>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</si>
  <si>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</si>
  <si>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</si>
  <si>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</si>
  <si>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</si>
  <si>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</si>
  <si>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</si>
  <si>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</si>
  <si>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</si>
  <si>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</si>
  <si>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</si>
  <si>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</si>
  <si>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</si>
  <si>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</si>
  <si>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</si>
  <si>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</si>
  <si>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</si>
  <si>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</si>
  <si>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</si>
  <si>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</si>
  <si>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</si>
  <si>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</si>
  <si>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</si>
  <si>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</si>
  <si>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</si>
  <si>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</si>
  <si>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</si>
  <si>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</si>
  <si>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</si>
  <si>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</si>
  <si>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</si>
  <si>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</si>
  <si>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</si>
  <si>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</si>
  <si>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</si>
  <si>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</si>
  <si>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</si>
  <si>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</si>
  <si>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</si>
  <si>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</si>
  <si>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</si>
  <si>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</si>
  <si>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</si>
  <si>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</si>
  <si>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</si>
  <si>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</si>
  <si>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</si>
  <si>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</si>
  <si>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</si>
  <si>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</si>
  <si>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</si>
  <si>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</si>
  <si>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</si>
  <si>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</si>
  <si>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</si>
  <si>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</si>
  <si>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</si>
  <si>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</si>
  <si>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</si>
  <si>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</si>
  <si>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</si>
  <si>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</si>
  <si>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</si>
  <si>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</si>
  <si>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</si>
  <si>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</si>
  <si>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</si>
  <si>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</si>
  <si>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</si>
  <si>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</si>
  <si>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</si>
  <si>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</si>
  <si>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</si>
  <si>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</si>
  <si>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</si>
  <si>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</si>
  <si>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</si>
  <si>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</si>
  <si>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</si>
  <si>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</si>
  <si>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</si>
  <si>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</si>
  <si>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</si>
  <si>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</si>
  <si>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</si>
  <si>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</si>
  <si>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</si>
  <si>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</si>
  <si>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</si>
  <si>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</si>
  <si>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</si>
  <si>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</si>
  <si>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</si>
  <si>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</si>
  <si>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</si>
  <si>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</si>
  <si>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</si>
  <si>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</si>
  <si>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</si>
  <si>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</si>
  <si>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</si>
  <si>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</si>
  <si>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</si>
  <si>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</si>
  <si>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</si>
  <si>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</si>
  <si>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</si>
  <si>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</si>
  <si>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</si>
  <si>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</si>
  <si>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</si>
  <si>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</si>
  <si>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</si>
  <si>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</si>
  <si>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</si>
  <si>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</si>
  <si>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</si>
  <si>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</si>
  <si>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</si>
  <si>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</si>
  <si>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</si>
  <si>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</si>
  <si>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</si>
  <si>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</si>
  <si>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</si>
  <si>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</si>
  <si>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</si>
  <si>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</si>
  <si>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</si>
  <si>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</si>
  <si>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</si>
  <si>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</si>
  <si>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</si>
  <si>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</si>
  <si>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</si>
  <si>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</si>
  <si>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</si>
  <si>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</si>
  <si>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</si>
  <si>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</si>
  <si>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</si>
  <si>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</si>
  <si>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</si>
  <si>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</si>
  <si>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</si>
  <si>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</si>
  <si>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</si>
  <si>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</si>
  <si>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</si>
  <si>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</si>
  <si>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</si>
  <si>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</si>
  <si>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</si>
  <si>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</si>
  <si>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</si>
  <si>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</si>
  <si>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</si>
  <si>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</si>
  <si>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</si>
  <si>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</si>
  <si>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</si>
  <si>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</si>
  <si>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</si>
  <si>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</si>
  <si>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</si>
  <si>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</si>
  <si>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</si>
  <si>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</si>
  <si>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</si>
  <si>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</si>
  <si>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</si>
  <si>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</si>
  <si>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</si>
  <si>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</si>
  <si>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</si>
  <si>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</si>
  <si>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</si>
  <si>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</si>
  <si>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</si>
  <si>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</si>
  <si>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</si>
  <si>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</si>
  <si>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</si>
  <si>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</si>
  <si>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</si>
  <si>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</si>
  <si>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</si>
  <si>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</si>
  <si>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</si>
  <si>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</si>
  <si>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</si>
  <si>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</si>
  <si>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</si>
  <si>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</si>
  <si>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</si>
  <si>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</si>
  <si>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</si>
  <si>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</si>
  <si>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</si>
  <si>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</si>
  <si>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</si>
  <si>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</si>
  <si>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</si>
  <si>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</si>
  <si>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</si>
  <si>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</si>
  <si>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</si>
  <si>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</si>
  <si>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</si>
  <si>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</si>
  <si>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</si>
  <si>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</si>
  <si>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</si>
  <si>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</si>
  <si>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</si>
  <si>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</si>
  <si>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</si>
  <si>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</si>
  <si>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</si>
  <si>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</si>
  <si>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</si>
  <si>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</si>
  <si>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</si>
  <si>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</si>
  <si>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</si>
  <si>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</si>
  <si>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</si>
  <si>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</si>
  <si>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</si>
  <si>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</si>
  <si>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</si>
  <si>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</si>
  <si>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</si>
  <si>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</si>
  <si>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</si>
  <si>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</si>
  <si>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</si>
  <si>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</si>
  <si>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</si>
  <si>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</si>
  <si>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</si>
  <si>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</si>
  <si>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</si>
  <si>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</si>
  <si>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</si>
  <si>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</si>
  <si>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</si>
  <si>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</si>
  <si>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</si>
  <si>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</si>
  <si>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</si>
  <si>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</si>
  <si>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</si>
  <si>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</si>
  <si>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</si>
  <si>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</si>
  <si>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</si>
  <si>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</si>
  <si>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</si>
  <si>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</si>
  <si>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</si>
  <si>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</si>
  <si>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</si>
  <si>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</si>
  <si>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</si>
  <si>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</si>
  <si>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</si>
  <si>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</si>
  <si>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</si>
  <si>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</si>
  <si>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</si>
  <si>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</si>
  <si>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</si>
  <si>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</si>
  <si>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</si>
  <si>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</si>
  <si>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</si>
  <si>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</si>
  <si>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</si>
  <si>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</si>
  <si>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</si>
  <si>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</si>
  <si>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</si>
  <si>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</si>
  <si>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</si>
  <si>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</si>
  <si>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</si>
  <si>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</si>
  <si>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</si>
  <si>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</si>
  <si>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</si>
  <si>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</si>
  <si>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</si>
  <si>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</si>
  <si>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</si>
  <si>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</si>
  <si>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</si>
  <si>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</si>
  <si>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</si>
  <si>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</si>
  <si>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</si>
  <si>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</si>
  <si>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</si>
  <si>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</si>
  <si>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</si>
  <si>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</si>
  <si>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</si>
  <si>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</si>
  <si>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</si>
  <si>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</si>
  <si>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</si>
  <si>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</si>
  <si>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</si>
  <si>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</si>
  <si>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</si>
  <si>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</si>
  <si>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</si>
  <si>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</si>
  <si>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</si>
  <si>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</si>
  <si>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</si>
  <si>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</si>
  <si>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</si>
  <si>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</si>
  <si>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</si>
  <si>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</si>
  <si>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</si>
  <si>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</si>
  <si>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</si>
  <si>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</si>
  <si>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</si>
  <si>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</si>
  <si>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</si>
  <si>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</si>
  <si>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</si>
  <si>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</si>
  <si>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</si>
  <si>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</si>
  <si>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</si>
  <si>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</si>
  <si>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</si>
  <si>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</si>
  <si>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</si>
  <si>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</si>
  <si>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</si>
  <si>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</si>
  <si>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</si>
  <si>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</si>
  <si>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</si>
  <si>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</si>
  <si>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</si>
  <si>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</si>
  <si>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</si>
  <si>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</si>
  <si>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</si>
  <si>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</si>
  <si>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</si>
  <si>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</si>
  <si>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</si>
  <si>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</si>
  <si>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</si>
  <si>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</si>
  <si>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</si>
  <si>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</si>
  <si>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</si>
  <si>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</si>
  <si>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</si>
  <si>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</si>
  <si>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</si>
  <si>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</si>
  <si>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</si>
  <si>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</si>
  <si>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</si>
  <si>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</si>
  <si>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</si>
  <si>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</si>
  <si>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</si>
  <si>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</si>
  <si>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</si>
  <si>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</si>
  <si>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</si>
  <si>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</si>
  <si>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</si>
  <si>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</si>
  <si>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</si>
  <si>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</si>
  <si>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</si>
  <si>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</si>
  <si>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</si>
  <si>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</si>
  <si>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</si>
  <si>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</si>
  <si>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</si>
  <si>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</si>
  <si>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</si>
  <si>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</si>
  <si>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</si>
  <si>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</si>
  <si>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</si>
  <si>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</si>
  <si>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</si>
  <si>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</si>
  <si>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OPĆINA IVANSKA</t>
  </si>
  <si>
    <t>BILANCA</t>
  </si>
  <si>
    <t>RAS funkcijski</t>
  </si>
  <si>
    <t>P-VRIO</t>
  </si>
  <si>
    <t>OBVEZE</t>
  </si>
  <si>
    <t>EU IZVJEŠTAJ</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</si>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</sst>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09">
    <xf numFmtId="0" fontId="72" fillId="0" borderId="58" xfId="0" applyFont="1">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5"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5"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wrapText="1"/>
      <protection locked="0" hidden="1"/>
    </xf>
    <xf numFmtId="0" fontId="54" fillId="7" borderId="78" xfId="4"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7"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6" applyFont="1" applyBorder="1" applyAlignment="1">
      <alignment horizontal="right" vertical="top" shrinkToFit="1"/>
    </xf>
    <xf numFmtId="164" fontId="16" fillId="0" borderId="82" xfId="6"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3" applyFont="1" applyBorder="1" applyAlignment="1">
      <alignment vertical="center" wrapText="1"/>
    </xf>
    <xf numFmtId="0" fontId="24" fillId="0" borderId="12" xfId="3" applyFont="1" applyBorder="1"/>
    <xf numFmtId="0" fontId="20" fillId="0" borderId="55" xfId="3" applyFont="1" applyBorder="1" applyAlignment="1">
      <alignment vertical="center" wrapText="1"/>
    </xf>
    <xf numFmtId="0" fontId="20" fillId="0" borderId="55" xfId="0" applyFont="1" applyBorder="1" applyAlignment="1" applyProtection="1">
      <alignment vertical="center" wrapText="1"/>
    </xf>
    <xf numFmtId="0" fontId="21" fillId="0" borderId="75" xfId="5"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1734907.5699999998</v>
      </c>
      <c r="D2" s="7">
        <f>'PR-RAS'!E6</f>
        <v>2222749.37</v>
      </c>
      <c r="E2" s="7">
        <v>0</v>
      </c>
      <c r="F2" s="7">
        <v>0</v>
      </c>
      <c r="G2" s="8">
        <f t="shared" ref="G2:G274" si="0">(B2/1000)*(C2*1+D2*2)</f>
        <v>6180.4063100000003</v>
      </c>
      <c r="H2" s="8">
        <f t="shared" ref="H2:H274" si="1">ABS(C2-ROUND(C2,0))+ABS(D2-ROUND(D2,0))</f>
        <v>0.80000000027939677</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569772.47</v>
      </c>
      <c r="D3" s="2">
        <f>'PR-RAS'!E7</f>
        <v>729728.48</v>
      </c>
      <c r="E3" s="2">
        <v>0</v>
      </c>
      <c r="F3" s="2">
        <v>0</v>
      </c>
      <c r="G3" s="3">
        <f t="shared" si="0"/>
        <v>4058.4588599999997</v>
      </c>
      <c r="H3" s="3">
        <f t="shared" si="1"/>
        <v>0.94999999995343387</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537530.1</v>
      </c>
      <c r="D4" s="2">
        <f>'PR-RAS'!E8</f>
        <v>682505.79</v>
      </c>
      <c r="E4" s="2">
        <v>0</v>
      </c>
      <c r="F4" s="2">
        <v>0</v>
      </c>
      <c r="G4" s="3">
        <f t="shared" si="0"/>
        <v>5707.6250400000008</v>
      </c>
      <c r="H4" s="3">
        <f t="shared" si="1"/>
        <v>0.30999999993946403</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591509.25</v>
      </c>
      <c r="D5" s="2">
        <f>'PR-RAS'!E9</f>
        <v>739281.33</v>
      </c>
      <c r="E5" s="2">
        <v>0</v>
      </c>
      <c r="F5" s="2">
        <v>0</v>
      </c>
      <c r="G5" s="3">
        <f t="shared" si="0"/>
        <v>8280.2876400000005</v>
      </c>
      <c r="H5" s="3">
        <f t="shared" si="1"/>
        <v>0.57999999995809048</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46534.720000000001</v>
      </c>
      <c r="D6" s="2">
        <f>'PR-RAS'!E10</f>
        <v>63498.92</v>
      </c>
      <c r="E6" s="2">
        <v>0</v>
      </c>
      <c r="F6" s="2">
        <v>0</v>
      </c>
      <c r="G6" s="3">
        <f t="shared" si="0"/>
        <v>867.66280000000006</v>
      </c>
      <c r="H6" s="3">
        <f t="shared" si="1"/>
        <v>0.36000000000058208</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12798.88</v>
      </c>
      <c r="D7" s="2">
        <f>'PR-RAS'!E11</f>
        <v>15789.62</v>
      </c>
      <c r="E7" s="2">
        <v>0</v>
      </c>
      <c r="F7" s="2">
        <v>0</v>
      </c>
      <c r="G7" s="3">
        <f t="shared" si="0"/>
        <v>266.26872000000003</v>
      </c>
      <c r="H7" s="3">
        <f t="shared" si="1"/>
        <v>0.5</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33766.019999999997</v>
      </c>
      <c r="D8" s="2">
        <f>'PR-RAS'!E12</f>
        <v>14691.06</v>
      </c>
      <c r="E8" s="2">
        <v>0</v>
      </c>
      <c r="F8" s="2">
        <v>0</v>
      </c>
      <c r="G8" s="3">
        <f t="shared" si="0"/>
        <v>442.03698000000003</v>
      </c>
      <c r="H8" s="3">
        <f t="shared" si="1"/>
        <v>7.9999999996289262E-2</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33672.980000000003</v>
      </c>
      <c r="E9" s="2">
        <v>0</v>
      </c>
      <c r="F9" s="2">
        <v>0</v>
      </c>
      <c r="G9" s="3">
        <f t="shared" si="0"/>
        <v>538.76768000000004</v>
      </c>
      <c r="H9" s="3">
        <f t="shared" si="1"/>
        <v>1.9999999996798579E-2</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228.46</v>
      </c>
      <c r="E10" s="2">
        <v>0</v>
      </c>
      <c r="F10" s="2">
        <v>0</v>
      </c>
      <c r="G10" s="3">
        <f t="shared" si="0"/>
        <v>4.1122800000000002</v>
      </c>
      <c r="H10" s="3">
        <f t="shared" si="1"/>
        <v>0.46000000000000796</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147078.76999999999</v>
      </c>
      <c r="D11" s="2">
        <f>'PR-RAS'!E15</f>
        <v>184656.58</v>
      </c>
      <c r="E11" s="2">
        <v>0</v>
      </c>
      <c r="F11" s="2">
        <v>0</v>
      </c>
      <c r="G11" s="3">
        <f t="shared" si="0"/>
        <v>5163.9192999999996</v>
      </c>
      <c r="H11" s="3">
        <f t="shared" si="1"/>
        <v>0.65000000002328306</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25756.89</v>
      </c>
      <c r="D19" s="2">
        <f>'PR-RAS'!E23</f>
        <v>38495.94</v>
      </c>
      <c r="E19" s="2">
        <v>0</v>
      </c>
      <c r="F19" s="2">
        <v>0</v>
      </c>
      <c r="G19" s="3">
        <f t="shared" si="0"/>
        <v>1849.47786</v>
      </c>
      <c r="H19" s="3">
        <f t="shared" si="1"/>
        <v>0.16999999999825377</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706.38</v>
      </c>
      <c r="D20" s="2">
        <f>'PR-RAS'!E24</f>
        <v>168</v>
      </c>
      <c r="E20" s="2">
        <v>0</v>
      </c>
      <c r="F20" s="2">
        <v>0</v>
      </c>
      <c r="G20" s="3">
        <f t="shared" si="0"/>
        <v>19.805220000000002</v>
      </c>
      <c r="H20" s="3">
        <f t="shared" si="1"/>
        <v>0.37999999999999545</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25050.51</v>
      </c>
      <c r="D23" s="2">
        <f>'PR-RAS'!E27</f>
        <v>38327.94</v>
      </c>
      <c r="E23" s="2">
        <v>0</v>
      </c>
      <c r="F23" s="2">
        <v>0</v>
      </c>
      <c r="G23" s="3">
        <f t="shared" si="0"/>
        <v>2237.5405799999999</v>
      </c>
      <c r="H23" s="3">
        <f t="shared" si="1"/>
        <v>0.5499999999992724</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6485.48</v>
      </c>
      <c r="D25" s="2">
        <f>'PR-RAS'!E29</f>
        <v>8726.75</v>
      </c>
      <c r="E25" s="2">
        <v>0</v>
      </c>
      <c r="F25" s="2">
        <v>0</v>
      </c>
      <c r="G25" s="3">
        <f t="shared" si="0"/>
        <v>574.53552000000002</v>
      </c>
      <c r="H25" s="3">
        <f t="shared" si="1"/>
        <v>0.72999999999956344</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6485.48</v>
      </c>
      <c r="D27" s="2">
        <f>'PR-RAS'!E31</f>
        <v>8726.75</v>
      </c>
      <c r="E27" s="2">
        <v>0</v>
      </c>
      <c r="F27" s="2">
        <v>0</v>
      </c>
      <c r="G27" s="3">
        <f t="shared" si="0"/>
        <v>622.41347999999994</v>
      </c>
      <c r="H27" s="3">
        <f t="shared" si="1"/>
        <v>0.72999999999956344</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907605.68</v>
      </c>
      <c r="D45" s="2">
        <f>'PR-RAS'!E49</f>
        <v>1150999.21</v>
      </c>
      <c r="E45" s="2">
        <v>0</v>
      </c>
      <c r="F45" s="2">
        <v>0</v>
      </c>
      <c r="G45" s="3">
        <f t="shared" si="0"/>
        <v>141222.58040000001</v>
      </c>
      <c r="H45" s="3">
        <f t="shared" si="1"/>
        <v>0.52999999991152436</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81226.36</v>
      </c>
      <c r="D49" s="2">
        <f>'PR-RAS'!E53</f>
        <v>0</v>
      </c>
      <c r="E49" s="2">
        <v>0</v>
      </c>
      <c r="F49" s="2">
        <v>0</v>
      </c>
      <c r="G49" s="3">
        <f t="shared" si="0"/>
        <v>3898.86528</v>
      </c>
      <c r="H49" s="3">
        <f t="shared" si="1"/>
        <v>0.36000000000058208</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81226.36</v>
      </c>
      <c r="D53" s="2">
        <f>'PR-RAS'!E57</f>
        <v>0</v>
      </c>
      <c r="E53" s="2">
        <v>0</v>
      </c>
      <c r="F53" s="2">
        <v>0</v>
      </c>
      <c r="G53" s="3">
        <f t="shared" si="0"/>
        <v>4223.7707199999995</v>
      </c>
      <c r="H53" s="3">
        <f t="shared" si="1"/>
        <v>0.36000000000058208</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748624.93</v>
      </c>
      <c r="D54" s="2">
        <f>'PR-RAS'!E58</f>
        <v>316009.03000000003</v>
      </c>
      <c r="E54" s="2">
        <v>0</v>
      </c>
      <c r="F54" s="2">
        <v>0</v>
      </c>
      <c r="G54" s="3">
        <f t="shared" si="0"/>
        <v>73174.078470000008</v>
      </c>
      <c r="H54" s="3">
        <f t="shared" si="1"/>
        <v>9.9999999976716936E-2</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693624.93</v>
      </c>
      <c r="D55" s="2">
        <f>'PR-RAS'!E59</f>
        <v>131734.48000000001</v>
      </c>
      <c r="E55" s="2">
        <v>0</v>
      </c>
      <c r="F55" s="2">
        <v>0</v>
      </c>
      <c r="G55" s="3">
        <f t="shared" si="0"/>
        <v>51683.070060000005</v>
      </c>
      <c r="H55" s="3">
        <f t="shared" si="1"/>
        <v>0.54999999995925464</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55000</v>
      </c>
      <c r="D56" s="2">
        <f>'PR-RAS'!E60</f>
        <v>184274.55</v>
      </c>
      <c r="E56" s="2">
        <v>0</v>
      </c>
      <c r="F56" s="2">
        <v>0</v>
      </c>
      <c r="G56" s="3">
        <f t="shared" si="0"/>
        <v>23295.200499999999</v>
      </c>
      <c r="H56" s="3">
        <f t="shared" si="1"/>
        <v>0.45000000001164153</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6133.41</v>
      </c>
      <c r="D57" s="2">
        <f>'PR-RAS'!E61</f>
        <v>0</v>
      </c>
      <c r="E57" s="2">
        <v>0</v>
      </c>
      <c r="F57" s="2">
        <v>0</v>
      </c>
      <c r="G57" s="3">
        <f t="shared" si="0"/>
        <v>343.47095999999999</v>
      </c>
      <c r="H57" s="3">
        <f t="shared" si="1"/>
        <v>0.40999999999985448</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6133.41</v>
      </c>
      <c r="D58" s="2">
        <f>'PR-RAS'!E62</f>
        <v>0</v>
      </c>
      <c r="E58" s="2">
        <v>0</v>
      </c>
      <c r="F58" s="2">
        <v>0</v>
      </c>
      <c r="G58" s="3">
        <f t="shared" si="0"/>
        <v>349.60437000000002</v>
      </c>
      <c r="H58" s="3">
        <f t="shared" si="1"/>
        <v>0.40999999999985448</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496619.43</v>
      </c>
      <c r="E60" s="2">
        <v>0</v>
      </c>
      <c r="F60" s="2">
        <v>0</v>
      </c>
      <c r="G60" s="3">
        <f t="shared" si="0"/>
        <v>58601.092739999993</v>
      </c>
      <c r="H60" s="3">
        <f t="shared" si="1"/>
        <v>0.42999999999301508</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496619.43</v>
      </c>
      <c r="E63" s="2">
        <v>0</v>
      </c>
      <c r="F63" s="2">
        <v>0</v>
      </c>
      <c r="G63" s="3">
        <f>(B63/1000)*(C63*1+D63*2)</f>
        <v>61580.80932</v>
      </c>
      <c r="H63" s="3">
        <f>ABS(C63-ROUND(C63,0))+ABS(D63-ROUND(D63,0))</f>
        <v>0.42999999999301508</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71620.98</v>
      </c>
      <c r="D70" s="2">
        <f>'PR-RAS'!E74</f>
        <v>338370.75</v>
      </c>
      <c r="E70" s="2">
        <v>0</v>
      </c>
      <c r="F70" s="2">
        <v>0</v>
      </c>
      <c r="G70" s="3">
        <f t="shared" si="0"/>
        <v>51637.011120000003</v>
      </c>
      <c r="H70" s="3">
        <f t="shared" si="1"/>
        <v>0.27000000000407454</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71620.98</v>
      </c>
      <c r="D71" s="2">
        <f>'PR-RAS'!E75</f>
        <v>92811</v>
      </c>
      <c r="E71" s="2">
        <v>0</v>
      </c>
      <c r="F71" s="2">
        <v>0</v>
      </c>
      <c r="G71" s="3">
        <f t="shared" si="0"/>
        <v>18007.008600000001</v>
      </c>
      <c r="H71" s="3">
        <f t="shared" si="1"/>
        <v>2.0000000004074536E-2</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245559.75</v>
      </c>
      <c r="E72" s="2">
        <v>0</v>
      </c>
      <c r="F72" s="2">
        <v>0</v>
      </c>
      <c r="G72" s="3">
        <f t="shared" si="0"/>
        <v>34869.484499999999</v>
      </c>
      <c r="H72" s="3">
        <f t="shared" si="1"/>
        <v>0.25</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23761.940000000002</v>
      </c>
      <c r="D78" s="2">
        <f>'PR-RAS'!E82</f>
        <v>69575.180000000008</v>
      </c>
      <c r="E78" s="2">
        <v>0</v>
      </c>
      <c r="F78" s="2">
        <v>0</v>
      </c>
      <c r="G78" s="3">
        <f t="shared" si="0"/>
        <v>12544.247100000001</v>
      </c>
      <c r="H78" s="3">
        <f t="shared" si="1"/>
        <v>0.24000000000523869</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47.82</v>
      </c>
      <c r="D79" s="2">
        <f>'PR-RAS'!E83</f>
        <v>34.700000000000003</v>
      </c>
      <c r="E79" s="2">
        <v>0</v>
      </c>
      <c r="F79" s="2">
        <v>0</v>
      </c>
      <c r="G79" s="3">
        <f t="shared" si="0"/>
        <v>9.14316</v>
      </c>
      <c r="H79" s="3">
        <f t="shared" si="1"/>
        <v>0.47999999999999687</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47.82</v>
      </c>
      <c r="D82" s="2">
        <f>'PR-RAS'!E86</f>
        <v>34.700000000000003</v>
      </c>
      <c r="E82" s="2">
        <v>0</v>
      </c>
      <c r="F82" s="2">
        <v>0</v>
      </c>
      <c r="G82" s="3">
        <f t="shared" si="0"/>
        <v>9.4948200000000007</v>
      </c>
      <c r="H82" s="3">
        <f t="shared" si="1"/>
        <v>0.47999999999999687</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23714.120000000003</v>
      </c>
      <c r="D87" s="2">
        <f>'PR-RAS'!E91</f>
        <v>69540.48000000001</v>
      </c>
      <c r="E87" s="2">
        <v>0</v>
      </c>
      <c r="F87" s="2">
        <v>0</v>
      </c>
      <c r="G87" s="3">
        <f t="shared" si="0"/>
        <v>14000.37688</v>
      </c>
      <c r="H87" s="3">
        <f t="shared" si="1"/>
        <v>0.60000000001309672</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5196.76</v>
      </c>
      <c r="D88" s="2">
        <f>'PR-RAS'!E92</f>
        <v>5049.99</v>
      </c>
      <c r="E88" s="2">
        <v>0</v>
      </c>
      <c r="F88" s="2">
        <v>0</v>
      </c>
      <c r="G88" s="3">
        <f t="shared" si="0"/>
        <v>1330.81638</v>
      </c>
      <c r="H88" s="3">
        <f t="shared" si="1"/>
        <v>0.25</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17966.32</v>
      </c>
      <c r="D89" s="2">
        <f>'PR-RAS'!E93</f>
        <v>64488.53</v>
      </c>
      <c r="E89" s="2">
        <v>0</v>
      </c>
      <c r="F89" s="2">
        <v>0</v>
      </c>
      <c r="G89" s="3">
        <f t="shared" si="0"/>
        <v>12931.01744</v>
      </c>
      <c r="H89" s="3">
        <f t="shared" si="1"/>
        <v>0.79000000000087311</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2.74</v>
      </c>
      <c r="D90" s="2">
        <f>'PR-RAS'!E94</f>
        <v>1.96</v>
      </c>
      <c r="E90" s="2">
        <v>0</v>
      </c>
      <c r="F90" s="2">
        <v>0</v>
      </c>
      <c r="G90" s="3">
        <f t="shared" si="0"/>
        <v>0.59273999999999993</v>
      </c>
      <c r="H90" s="3">
        <f t="shared" si="1"/>
        <v>0.29999999999999982</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548.29999999999995</v>
      </c>
      <c r="D93" s="2">
        <f>'PR-RAS'!E97</f>
        <v>0</v>
      </c>
      <c r="E93" s="2">
        <v>0</v>
      </c>
      <c r="F93" s="2">
        <v>0</v>
      </c>
      <c r="G93" s="3">
        <f t="shared" si="0"/>
        <v>50.443599999999996</v>
      </c>
      <c r="H93" s="3">
        <f t="shared" si="1"/>
        <v>0.29999999999995453</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229189.07</v>
      </c>
      <c r="D102" s="2">
        <f>'PR-RAS'!E106</f>
        <v>269959.57</v>
      </c>
      <c r="E102" s="2">
        <v>0</v>
      </c>
      <c r="F102" s="2">
        <v>0</v>
      </c>
      <c r="G102" s="3">
        <f t="shared" si="0"/>
        <v>77679.929210000002</v>
      </c>
      <c r="H102" s="3">
        <f t="shared" si="1"/>
        <v>0.5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18552.25</v>
      </c>
      <c r="D103" s="2">
        <f>'PR-RAS'!E107</f>
        <v>18557.09</v>
      </c>
      <c r="E103" s="2">
        <v>0</v>
      </c>
      <c r="F103" s="2">
        <v>0</v>
      </c>
      <c r="G103" s="3">
        <f t="shared" si="0"/>
        <v>5677.9758599999996</v>
      </c>
      <c r="H103" s="3">
        <f t="shared" si="1"/>
        <v>0.34000000000014552</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6.56</v>
      </c>
      <c r="D106" s="2">
        <f>'PR-RAS'!E110</f>
        <v>11.4</v>
      </c>
      <c r="E106" s="2">
        <v>0</v>
      </c>
      <c r="F106" s="2">
        <v>0</v>
      </c>
      <c r="G106" s="3">
        <f t="shared" si="0"/>
        <v>3.0827999999999998</v>
      </c>
      <c r="H106" s="3">
        <f t="shared" si="1"/>
        <v>0.84000000000000075</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18545.689999999999</v>
      </c>
      <c r="D107" s="2">
        <f>'PR-RAS'!E111</f>
        <v>18545.689999999999</v>
      </c>
      <c r="E107" s="2">
        <v>0</v>
      </c>
      <c r="F107" s="2">
        <v>0</v>
      </c>
      <c r="G107" s="3">
        <f t="shared" si="0"/>
        <v>5897.5294199999989</v>
      </c>
      <c r="H107" s="3">
        <f t="shared" si="1"/>
        <v>0.62000000000261934</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81055.450000000012</v>
      </c>
      <c r="D108" s="2">
        <f>'PR-RAS'!E112</f>
        <v>137248.94</v>
      </c>
      <c r="E108" s="2">
        <v>0</v>
      </c>
      <c r="F108" s="2">
        <v>0</v>
      </c>
      <c r="G108" s="3">
        <f t="shared" si="0"/>
        <v>38044.206310000001</v>
      </c>
      <c r="H108" s="3">
        <f t="shared" si="1"/>
        <v>0.51000000000931323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22.33</v>
      </c>
      <c r="D110" s="2">
        <f>'PR-RAS'!E114</f>
        <v>0</v>
      </c>
      <c r="E110" s="2">
        <v>0</v>
      </c>
      <c r="F110" s="2">
        <v>0</v>
      </c>
      <c r="G110" s="3">
        <f t="shared" si="0"/>
        <v>2.43397</v>
      </c>
      <c r="H110" s="3">
        <f t="shared" si="1"/>
        <v>0.32999999999999829</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81032.990000000005</v>
      </c>
      <c r="D111" s="2">
        <f>'PR-RAS'!E115</f>
        <v>137248.94</v>
      </c>
      <c r="E111" s="2">
        <v>0</v>
      </c>
      <c r="F111" s="2">
        <v>0</v>
      </c>
      <c r="G111" s="3">
        <f t="shared" si="0"/>
        <v>39108.395700000001</v>
      </c>
      <c r="H111" s="3">
        <f t="shared" si="1"/>
        <v>6.9999999992433004E-2</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0.13</v>
      </c>
      <c r="D113" s="2">
        <f>'PR-RAS'!E117</f>
        <v>0</v>
      </c>
      <c r="E113" s="2">
        <v>0</v>
      </c>
      <c r="F113" s="2">
        <v>0</v>
      </c>
      <c r="G113" s="3">
        <f t="shared" si="0"/>
        <v>1.456E-2</v>
      </c>
      <c r="H113" s="3">
        <f t="shared" si="1"/>
        <v>0.13</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129581.37</v>
      </c>
      <c r="D116" s="2">
        <f>'PR-RAS'!E120</f>
        <v>114153.54</v>
      </c>
      <c r="E116" s="2">
        <v>0</v>
      </c>
      <c r="F116" s="2">
        <v>0</v>
      </c>
      <c r="G116" s="3">
        <f t="shared" si="0"/>
        <v>41157.171749999994</v>
      </c>
      <c r="H116" s="3">
        <f t="shared" si="1"/>
        <v>0.83000000000174623</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129581.37</v>
      </c>
      <c r="D118" s="2">
        <f>'PR-RAS'!E122</f>
        <v>114153.54</v>
      </c>
      <c r="E118" s="2">
        <v>0</v>
      </c>
      <c r="F118" s="2">
        <v>0</v>
      </c>
      <c r="G118" s="3">
        <f t="shared" si="0"/>
        <v>41872.948649999998</v>
      </c>
      <c r="H118" s="3">
        <f t="shared" si="1"/>
        <v>0.83000000000174623</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3598.43</v>
      </c>
      <c r="D121" s="2">
        <f>'PR-RAS'!E125</f>
        <v>2187.9899999999998</v>
      </c>
      <c r="E121" s="2">
        <v>0</v>
      </c>
      <c r="F121" s="2">
        <v>0</v>
      </c>
      <c r="G121" s="3">
        <f t="shared" si="0"/>
        <v>956.92919999999992</v>
      </c>
      <c r="H121" s="3">
        <f t="shared" si="1"/>
        <v>0.44000000000005457</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3598.43</v>
      </c>
      <c r="D122" s="2">
        <f>'PR-RAS'!E126</f>
        <v>2187.9899999999998</v>
      </c>
      <c r="E122" s="2">
        <v>0</v>
      </c>
      <c r="F122" s="2">
        <v>0</v>
      </c>
      <c r="G122" s="3">
        <f t="shared" si="0"/>
        <v>964.90360999999996</v>
      </c>
      <c r="H122" s="3">
        <f t="shared" si="1"/>
        <v>0.44000000000005457</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3598.43</v>
      </c>
      <c r="D124" s="2">
        <f>'PR-RAS'!E128</f>
        <v>2187.9899999999998</v>
      </c>
      <c r="E124" s="2">
        <v>0</v>
      </c>
      <c r="F124" s="2">
        <v>0</v>
      </c>
      <c r="G124" s="3">
        <f t="shared" si="0"/>
        <v>980.85242999999991</v>
      </c>
      <c r="H124" s="3">
        <f t="shared" si="1"/>
        <v>0.44000000000005457</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979.98</v>
      </c>
      <c r="D136" s="2">
        <f>'PR-RAS'!E140</f>
        <v>298.94</v>
      </c>
      <c r="E136" s="2">
        <v>0</v>
      </c>
      <c r="F136" s="2">
        <v>0</v>
      </c>
      <c r="G136" s="3">
        <f t="shared" si="0"/>
        <v>213.01110000000003</v>
      </c>
      <c r="H136" s="3">
        <f t="shared" si="1"/>
        <v>7.9999999999984084E-2</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979.98</v>
      </c>
      <c r="D147" s="2">
        <f>'PR-RAS'!E151</f>
        <v>298.94</v>
      </c>
      <c r="E147" s="2">
        <v>0</v>
      </c>
      <c r="F147" s="2">
        <v>0</v>
      </c>
      <c r="G147" s="3">
        <f t="shared" si="0"/>
        <v>230.36756</v>
      </c>
      <c r="H147" s="3">
        <f t="shared" si="1"/>
        <v>7.9999999999984084E-2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1475531.0600000003</v>
      </c>
      <c r="D148" s="2">
        <f>'PR-RAS'!E152</f>
        <v>2269456.4999999995</v>
      </c>
      <c r="E148" s="2">
        <v>0</v>
      </c>
      <c r="F148" s="2">
        <v>0</v>
      </c>
      <c r="G148" s="3">
        <f t="shared" si="0"/>
        <v>884123.27681999991</v>
      </c>
      <c r="H148" s="3">
        <f t="shared" si="1"/>
        <v>0.56000000075437129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170601.65</v>
      </c>
      <c r="D149" s="2">
        <f>'PR-RAS'!E153</f>
        <v>201074.22</v>
      </c>
      <c r="E149" s="2">
        <v>0</v>
      </c>
      <c r="F149" s="2">
        <v>0</v>
      </c>
      <c r="G149" s="3">
        <f t="shared" si="0"/>
        <v>84767.013319999998</v>
      </c>
      <c r="H149" s="3">
        <f t="shared" si="1"/>
        <v>0.57000000000698492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114647.23</v>
      </c>
      <c r="D150" s="2">
        <f>'PR-RAS'!E154</f>
        <v>131792.49</v>
      </c>
      <c r="E150" s="2">
        <v>0</v>
      </c>
      <c r="F150" s="2">
        <v>0</v>
      </c>
      <c r="G150" s="3">
        <f t="shared" si="0"/>
        <v>56356.599289999991</v>
      </c>
      <c r="H150" s="3">
        <f t="shared" si="1"/>
        <v>0.71999999998661224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114647.23</v>
      </c>
      <c r="D151" s="2">
        <f>'PR-RAS'!E155</f>
        <v>131792.49</v>
      </c>
      <c r="E151" s="2">
        <v>0</v>
      </c>
      <c r="F151" s="2">
        <v>0</v>
      </c>
      <c r="G151" s="3">
        <f t="shared" si="0"/>
        <v>56734.831499999993</v>
      </c>
      <c r="H151" s="3">
        <f t="shared" si="1"/>
        <v>0.71999999998661224</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7890.47</v>
      </c>
      <c r="D155" s="2">
        <f>'PR-RAS'!E159</f>
        <v>12098.23</v>
      </c>
      <c r="E155" s="2">
        <v>0</v>
      </c>
      <c r="F155" s="2">
        <v>0</v>
      </c>
      <c r="G155" s="3">
        <f t="shared" si="0"/>
        <v>4941.3872199999996</v>
      </c>
      <c r="H155" s="3">
        <f t="shared" si="1"/>
        <v>0.6999999999998181</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48063.95</v>
      </c>
      <c r="D156" s="2">
        <f>'PR-RAS'!E160</f>
        <v>57183.5</v>
      </c>
      <c r="E156" s="2">
        <v>0</v>
      </c>
      <c r="F156" s="2">
        <v>0</v>
      </c>
      <c r="G156" s="3">
        <f t="shared" si="0"/>
        <v>25176.797250000003</v>
      </c>
      <c r="H156" s="3">
        <f t="shared" si="1"/>
        <v>0.55000000000291038</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25799.97</v>
      </c>
      <c r="D157" s="2">
        <f>'PR-RAS'!E161</f>
        <v>30418.65</v>
      </c>
      <c r="E157" s="2">
        <v>0</v>
      </c>
      <c r="F157" s="2">
        <v>0</v>
      </c>
      <c r="G157" s="3">
        <f t="shared" si="0"/>
        <v>13515.414120000001</v>
      </c>
      <c r="H157" s="3">
        <f t="shared" si="1"/>
        <v>0.37999999999738066</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22263.98</v>
      </c>
      <c r="D158" s="2">
        <f>'PR-RAS'!E162</f>
        <v>26764.85</v>
      </c>
      <c r="E158" s="2">
        <v>0</v>
      </c>
      <c r="F158" s="2">
        <v>0</v>
      </c>
      <c r="G158" s="3">
        <f t="shared" si="0"/>
        <v>11899.607759999999</v>
      </c>
      <c r="H158" s="3">
        <f t="shared" si="1"/>
        <v>0.17000000000189175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744696.06000000017</v>
      </c>
      <c r="D160" s="2">
        <f>'PR-RAS'!E164</f>
        <v>786228.44999999984</v>
      </c>
      <c r="E160" s="2">
        <v>0</v>
      </c>
      <c r="F160" s="2">
        <v>0</v>
      </c>
      <c r="G160" s="3">
        <f t="shared" si="0"/>
        <v>368427.32063999999</v>
      </c>
      <c r="H160" s="3">
        <f t="shared" si="1"/>
        <v>0.51000000000931323</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11175.46</v>
      </c>
      <c r="D161" s="2">
        <f>'PR-RAS'!E165</f>
        <v>12892.529999999999</v>
      </c>
      <c r="E161" s="2">
        <v>0</v>
      </c>
      <c r="F161" s="2">
        <v>0</v>
      </c>
      <c r="G161" s="3">
        <f t="shared" si="0"/>
        <v>5913.6831999999995</v>
      </c>
      <c r="H161" s="3">
        <f t="shared" si="1"/>
        <v>0.93000000000029104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34.4</v>
      </c>
      <c r="D162" s="2">
        <f>'PR-RAS'!E166</f>
        <v>39</v>
      </c>
      <c r="E162" s="2">
        <v>0</v>
      </c>
      <c r="F162" s="2">
        <v>0</v>
      </c>
      <c r="G162" s="3">
        <f t="shared" si="0"/>
        <v>18.096400000000003</v>
      </c>
      <c r="H162" s="3">
        <f t="shared" si="1"/>
        <v>0.39999999999999858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5808.21</v>
      </c>
      <c r="D163" s="2">
        <f>'PR-RAS'!E167</f>
        <v>8073.53</v>
      </c>
      <c r="E163" s="2">
        <v>0</v>
      </c>
      <c r="F163" s="2">
        <v>0</v>
      </c>
      <c r="G163" s="3">
        <f t="shared" si="0"/>
        <v>3556.7537400000001</v>
      </c>
      <c r="H163" s="3">
        <f t="shared" si="1"/>
        <v>0.68000000000029104</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2551.15</v>
      </c>
      <c r="D164" s="2">
        <f>'PR-RAS'!E168</f>
        <v>488.75</v>
      </c>
      <c r="E164" s="2">
        <v>0</v>
      </c>
      <c r="F164" s="2">
        <v>0</v>
      </c>
      <c r="G164" s="3">
        <f t="shared" si="0"/>
        <v>575.16995000000009</v>
      </c>
      <c r="H164" s="3">
        <f t="shared" si="1"/>
        <v>0.40000000000009095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2781.7</v>
      </c>
      <c r="D165" s="2">
        <f>'PR-RAS'!E169</f>
        <v>4291.25</v>
      </c>
      <c r="E165" s="2">
        <v>0</v>
      </c>
      <c r="F165" s="2">
        <v>0</v>
      </c>
      <c r="G165" s="3">
        <f t="shared" si="0"/>
        <v>1863.7288000000001</v>
      </c>
      <c r="H165" s="3">
        <f t="shared" si="1"/>
        <v>0.5500000000001819</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97167.099999999991</v>
      </c>
      <c r="D166" s="2">
        <f>'PR-RAS'!E170</f>
        <v>122301.66</v>
      </c>
      <c r="E166" s="2">
        <v>0</v>
      </c>
      <c r="F166" s="2">
        <v>0</v>
      </c>
      <c r="G166" s="3">
        <f t="shared" si="0"/>
        <v>56392.119299999998</v>
      </c>
      <c r="H166" s="3">
        <f t="shared" si="1"/>
        <v>0.43999999998777639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8203.31</v>
      </c>
      <c r="D167" s="2">
        <f>'PR-RAS'!E171</f>
        <v>13312.6</v>
      </c>
      <c r="E167" s="2">
        <v>0</v>
      </c>
      <c r="F167" s="2">
        <v>0</v>
      </c>
      <c r="G167" s="3">
        <f t="shared" si="0"/>
        <v>5781.5326600000008</v>
      </c>
      <c r="H167" s="3">
        <f t="shared" si="1"/>
        <v>0.70999999999912689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35302.980000000003</v>
      </c>
      <c r="D169" s="2">
        <f>'PR-RAS'!E173</f>
        <v>39389.599999999999</v>
      </c>
      <c r="E169" s="2">
        <v>0</v>
      </c>
      <c r="F169" s="2">
        <v>0</v>
      </c>
      <c r="G169" s="3">
        <f t="shared" si="0"/>
        <v>19165.806240000002</v>
      </c>
      <c r="H169" s="3">
        <f t="shared" si="1"/>
        <v>0.41999999999825377</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47572.2</v>
      </c>
      <c r="D170" s="2">
        <f>'PR-RAS'!E174</f>
        <v>50987.8</v>
      </c>
      <c r="E170" s="2">
        <v>0</v>
      </c>
      <c r="F170" s="2">
        <v>0</v>
      </c>
      <c r="G170" s="3">
        <f t="shared" si="0"/>
        <v>25273.5782</v>
      </c>
      <c r="H170" s="3">
        <f t="shared" si="1"/>
        <v>0.39999999999417923</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5942.1</v>
      </c>
      <c r="D171" s="2">
        <f>'PR-RAS'!E175</f>
        <v>10631.66</v>
      </c>
      <c r="E171" s="2">
        <v>0</v>
      </c>
      <c r="F171" s="2">
        <v>0</v>
      </c>
      <c r="G171" s="3">
        <f t="shared" si="0"/>
        <v>4624.9214000000002</v>
      </c>
      <c r="H171" s="3">
        <f t="shared" si="1"/>
        <v>0.44000000000050932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146.51</v>
      </c>
      <c r="D173" s="2">
        <f>'PR-RAS'!E177</f>
        <v>7980</v>
      </c>
      <c r="E173" s="2">
        <v>0</v>
      </c>
      <c r="F173" s="2">
        <v>0</v>
      </c>
      <c r="G173" s="3">
        <f t="shared" si="0"/>
        <v>2770.31972</v>
      </c>
      <c r="H173" s="3">
        <f t="shared" si="1"/>
        <v>0.49000000000000909</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552859.07000000007</v>
      </c>
      <c r="D174" s="2">
        <f>'PR-RAS'!E178</f>
        <v>547085.16999999993</v>
      </c>
      <c r="E174" s="2">
        <v>0</v>
      </c>
      <c r="F174" s="2">
        <v>0</v>
      </c>
      <c r="G174" s="3">
        <f t="shared" si="0"/>
        <v>284936.08792999998</v>
      </c>
      <c r="H174" s="3">
        <f t="shared" si="1"/>
        <v>0.23999999999068677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11865.53</v>
      </c>
      <c r="D175" s="2">
        <f>'PR-RAS'!E179</f>
        <v>7733.49</v>
      </c>
      <c r="E175" s="2">
        <v>0</v>
      </c>
      <c r="F175" s="2">
        <v>0</v>
      </c>
      <c r="G175" s="3">
        <f t="shared" si="0"/>
        <v>4755.8567400000002</v>
      </c>
      <c r="H175" s="3">
        <f t="shared" si="1"/>
        <v>0.95999999999912689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274523.14</v>
      </c>
      <c r="D176" s="2">
        <f>'PR-RAS'!E180</f>
        <v>412494.1</v>
      </c>
      <c r="E176" s="2">
        <v>0</v>
      </c>
      <c r="F176" s="2">
        <v>0</v>
      </c>
      <c r="G176" s="3">
        <f t="shared" si="0"/>
        <v>192414.48449999996</v>
      </c>
      <c r="H176" s="3">
        <f t="shared" si="1"/>
        <v>0.23999999999068677</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19541.32</v>
      </c>
      <c r="D177" s="2">
        <f>'PR-RAS'!E181</f>
        <v>21322.73</v>
      </c>
      <c r="E177" s="2">
        <v>0</v>
      </c>
      <c r="F177" s="2">
        <v>0</v>
      </c>
      <c r="G177" s="3">
        <f t="shared" si="0"/>
        <v>10944.87328</v>
      </c>
      <c r="H177" s="3">
        <f t="shared" si="1"/>
        <v>0.59000000000014552</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149223.76999999999</v>
      </c>
      <c r="D178" s="2">
        <f>'PR-RAS'!E182</f>
        <v>15452.29</v>
      </c>
      <c r="E178" s="2">
        <v>0</v>
      </c>
      <c r="F178" s="2">
        <v>0</v>
      </c>
      <c r="G178" s="3">
        <f t="shared" si="0"/>
        <v>31882.717949999995</v>
      </c>
      <c r="H178" s="3">
        <f t="shared" si="1"/>
        <v>0.52000000001135049</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669.48</v>
      </c>
      <c r="D179" s="2">
        <f>'PR-RAS'!E183</f>
        <v>1922.47</v>
      </c>
      <c r="E179" s="2">
        <v>0</v>
      </c>
      <c r="F179" s="2">
        <v>0</v>
      </c>
      <c r="G179" s="3">
        <f t="shared" si="0"/>
        <v>803.56675999999993</v>
      </c>
      <c r="H179" s="3">
        <f t="shared" si="1"/>
        <v>0.95000000000004547</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19160.68</v>
      </c>
      <c r="D180" s="2">
        <f>'PR-RAS'!E184</f>
        <v>7071.25</v>
      </c>
      <c r="E180" s="2">
        <v>0</v>
      </c>
      <c r="F180" s="2">
        <v>0</v>
      </c>
      <c r="G180" s="3">
        <f t="shared" si="0"/>
        <v>5961.2692200000001</v>
      </c>
      <c r="H180" s="3">
        <f t="shared" si="1"/>
        <v>0.56999999999970896</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43430.59</v>
      </c>
      <c r="D181" s="2">
        <f>'PR-RAS'!E185</f>
        <v>42120.65</v>
      </c>
      <c r="E181" s="2">
        <v>0</v>
      </c>
      <c r="F181" s="2">
        <v>0</v>
      </c>
      <c r="G181" s="3">
        <f t="shared" si="0"/>
        <v>22980.940199999997</v>
      </c>
      <c r="H181" s="3">
        <f t="shared" si="1"/>
        <v>0.76000000000203727</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15493.75</v>
      </c>
      <c r="D182" s="2">
        <f>'PR-RAS'!E186</f>
        <v>13621.79</v>
      </c>
      <c r="E182" s="2">
        <v>0</v>
      </c>
      <c r="F182" s="2">
        <v>0</v>
      </c>
      <c r="G182" s="3">
        <f t="shared" si="0"/>
        <v>7735.4567299999999</v>
      </c>
      <c r="H182" s="3">
        <f t="shared" si="1"/>
        <v>0.45999999999912689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18950.810000000001</v>
      </c>
      <c r="D183" s="2">
        <f>'PR-RAS'!E187</f>
        <v>25346.400000000001</v>
      </c>
      <c r="E183" s="2">
        <v>0</v>
      </c>
      <c r="F183" s="2">
        <v>0</v>
      </c>
      <c r="G183" s="3">
        <f t="shared" si="0"/>
        <v>12675.13702</v>
      </c>
      <c r="H183" s="3">
        <f t="shared" si="1"/>
        <v>0.59000000000014552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83494.430000000008</v>
      </c>
      <c r="D190" s="2">
        <f>'PR-RAS'!E194</f>
        <v>103949.08999999998</v>
      </c>
      <c r="E190" s="2">
        <v>0</v>
      </c>
      <c r="F190" s="2">
        <v>0</v>
      </c>
      <c r="G190" s="3">
        <f t="shared" si="0"/>
        <v>55073.203289999998</v>
      </c>
      <c r="H190" s="3">
        <f t="shared" si="1"/>
        <v>0.51999999998952262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31983.54</v>
      </c>
      <c r="D191" s="2">
        <f>'PR-RAS'!E195</f>
        <v>39215.07</v>
      </c>
      <c r="E191" s="2">
        <v>0</v>
      </c>
      <c r="F191" s="2">
        <v>0</v>
      </c>
      <c r="G191" s="3">
        <f t="shared" si="0"/>
        <v>20978.599200000001</v>
      </c>
      <c r="H191" s="3">
        <f t="shared" si="1"/>
        <v>0.52999999999883585</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236.27</v>
      </c>
      <c r="D192" s="2">
        <f>'PR-RAS'!E196</f>
        <v>231.61</v>
      </c>
      <c r="E192" s="2">
        <v>0</v>
      </c>
      <c r="F192" s="2">
        <v>0</v>
      </c>
      <c r="G192" s="3">
        <f t="shared" si="0"/>
        <v>133.60258999999999</v>
      </c>
      <c r="H192" s="3">
        <f t="shared" si="1"/>
        <v>0.65999999999999659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39507.599999999999</v>
      </c>
      <c r="D193" s="2">
        <f>'PR-RAS'!E197</f>
        <v>50789.03</v>
      </c>
      <c r="E193" s="2">
        <v>0</v>
      </c>
      <c r="F193" s="2">
        <v>0</v>
      </c>
      <c r="G193" s="3">
        <f t="shared" si="0"/>
        <v>27088.44672</v>
      </c>
      <c r="H193" s="3">
        <f t="shared" si="1"/>
        <v>0.43000000000029104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646.86</v>
      </c>
      <c r="D194" s="2">
        <f>'PR-RAS'!E198</f>
        <v>862.48</v>
      </c>
      <c r="E194" s="2">
        <v>0</v>
      </c>
      <c r="F194" s="2">
        <v>0</v>
      </c>
      <c r="G194" s="3">
        <f t="shared" si="0"/>
        <v>457.76126000000005</v>
      </c>
      <c r="H194" s="3">
        <f t="shared" si="1"/>
        <v>0.62000000000000455</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9435.69</v>
      </c>
      <c r="D195" s="2">
        <f>'PR-RAS'!E199</f>
        <v>10447.280000000001</v>
      </c>
      <c r="E195" s="2">
        <v>0</v>
      </c>
      <c r="F195" s="2">
        <v>0</v>
      </c>
      <c r="G195" s="3">
        <f t="shared" si="0"/>
        <v>5884.0685000000003</v>
      </c>
      <c r="H195" s="3">
        <f t="shared" si="1"/>
        <v>0.59000000000014552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1684.47</v>
      </c>
      <c r="D197" s="2">
        <f>'PR-RAS'!E201</f>
        <v>2403.62</v>
      </c>
      <c r="E197" s="2">
        <v>0</v>
      </c>
      <c r="F197" s="2">
        <v>0</v>
      </c>
      <c r="G197" s="3">
        <f t="shared" si="0"/>
        <v>1272.3751600000001</v>
      </c>
      <c r="H197" s="3">
        <f t="shared" si="1"/>
        <v>0.85000000000013642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2810.83</v>
      </c>
      <c r="D198" s="2">
        <f>'PR-RAS'!E202</f>
        <v>5112.5999999999995</v>
      </c>
      <c r="E198" s="2">
        <v>0</v>
      </c>
      <c r="F198" s="2">
        <v>0</v>
      </c>
      <c r="G198" s="3">
        <f t="shared" si="0"/>
        <v>2568.09791</v>
      </c>
      <c r="H198" s="3">
        <f t="shared" si="1"/>
        <v>0.57000000000061846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2810.83</v>
      </c>
      <c r="D212" s="2">
        <f>'PR-RAS'!E216</f>
        <v>5112.5999999999995</v>
      </c>
      <c r="E212" s="2">
        <v>0</v>
      </c>
      <c r="F212" s="2">
        <v>0</v>
      </c>
      <c r="G212" s="3">
        <f t="shared" si="0"/>
        <v>2750.6023299999997</v>
      </c>
      <c r="H212" s="3">
        <f t="shared" si="1"/>
        <v>0.57000000000061846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2725.75</v>
      </c>
      <c r="D213" s="2">
        <f>'PR-RAS'!E217</f>
        <v>5106.7</v>
      </c>
      <c r="E213" s="2">
        <v>0</v>
      </c>
      <c r="F213" s="2">
        <v>0</v>
      </c>
      <c r="G213" s="3">
        <f t="shared" si="0"/>
        <v>2743.0998</v>
      </c>
      <c r="H213" s="3">
        <f t="shared" si="1"/>
        <v>0.5500000000001819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85.08</v>
      </c>
      <c r="D215" s="2">
        <f>'PR-RAS'!E219</f>
        <v>5.9</v>
      </c>
      <c r="E215" s="2">
        <v>0</v>
      </c>
      <c r="F215" s="2">
        <v>0</v>
      </c>
      <c r="G215" s="3">
        <f t="shared" si="0"/>
        <v>20.732319999999998</v>
      </c>
      <c r="H215" s="3">
        <f t="shared" si="1"/>
        <v>0.17999999999999794</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58643.9</v>
      </c>
      <c r="D217" s="2">
        <f>'PR-RAS'!E221</f>
        <v>93000</v>
      </c>
      <c r="E217" s="2">
        <v>0</v>
      </c>
      <c r="F217" s="2">
        <v>0</v>
      </c>
      <c r="G217" s="3">
        <f t="shared" si="0"/>
        <v>52843.082399999999</v>
      </c>
      <c r="H217" s="3">
        <f t="shared" si="1"/>
        <v>9.9999999998544808E-2</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58643.9</v>
      </c>
      <c r="D218" s="2">
        <f>'PR-RAS'!E222</f>
        <v>93000</v>
      </c>
      <c r="E218" s="2">
        <v>0</v>
      </c>
      <c r="F218" s="2">
        <v>0</v>
      </c>
      <c r="G218" s="3">
        <f t="shared" si="0"/>
        <v>53087.726299999995</v>
      </c>
      <c r="H218" s="3">
        <f t="shared" si="1"/>
        <v>9.9999999998544808E-2</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58643.9</v>
      </c>
      <c r="D220" s="2">
        <f>'PR-RAS'!E224</f>
        <v>93000</v>
      </c>
      <c r="E220" s="2">
        <v>0</v>
      </c>
      <c r="F220" s="2">
        <v>0</v>
      </c>
      <c r="G220" s="3">
        <f t="shared" si="0"/>
        <v>53577.0141</v>
      </c>
      <c r="H220" s="3">
        <f t="shared" si="1"/>
        <v>9.9999999998544808E-2</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251361.25999999998</v>
      </c>
      <c r="D226" s="2">
        <f>'PR-RAS'!E230</f>
        <v>313861.15999999997</v>
      </c>
      <c r="E226" s="2">
        <v>0</v>
      </c>
      <c r="F226" s="2">
        <v>0</v>
      </c>
      <c r="G226" s="3">
        <f t="shared" si="0"/>
        <v>197793.80549999999</v>
      </c>
      <c r="H226" s="3">
        <f t="shared" si="1"/>
        <v>0.41999999995459802</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13616.46</v>
      </c>
      <c r="D242" s="2">
        <f>'PR-RAS'!E246</f>
        <v>11735.37</v>
      </c>
      <c r="E242" s="2">
        <v>0</v>
      </c>
      <c r="F242" s="2">
        <v>0</v>
      </c>
      <c r="G242" s="3">
        <f t="shared" si="0"/>
        <v>8938.0151999999998</v>
      </c>
      <c r="H242" s="3">
        <f t="shared" si="1"/>
        <v>0.82999999999992724</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13616.46</v>
      </c>
      <c r="D243" s="2">
        <f>'PR-RAS'!E247</f>
        <v>11735.37</v>
      </c>
      <c r="E243" s="2">
        <v>0</v>
      </c>
      <c r="F243" s="2">
        <v>0</v>
      </c>
      <c r="G243" s="3">
        <f t="shared" si="0"/>
        <v>8975.1023999999998</v>
      </c>
      <c r="H243" s="3">
        <f t="shared" si="1"/>
        <v>0.82999999999992724</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237744.8</v>
      </c>
      <c r="D246" s="2">
        <f>'PR-RAS'!E250</f>
        <v>302125.78999999998</v>
      </c>
      <c r="E246" s="2">
        <v>0</v>
      </c>
      <c r="F246" s="2">
        <v>0</v>
      </c>
      <c r="G246" s="3">
        <f t="shared" si="0"/>
        <v>206289.11309999996</v>
      </c>
      <c r="H246" s="3">
        <f t="shared" si="1"/>
        <v>0.41000000003259629</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237744.8</v>
      </c>
      <c r="D247" s="2">
        <f>'PR-RAS'!E251</f>
        <v>302125.78999999998</v>
      </c>
      <c r="E247" s="2">
        <v>0</v>
      </c>
      <c r="F247" s="2">
        <v>0</v>
      </c>
      <c r="G247" s="3">
        <f t="shared" si="0"/>
        <v>207131.10947999996</v>
      </c>
      <c r="H247" s="3">
        <f t="shared" si="1"/>
        <v>0.41000000003259629</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67801.09</v>
      </c>
      <c r="D258" s="2">
        <f>'PR-RAS'!E262</f>
        <v>53876.22</v>
      </c>
      <c r="E258" s="2">
        <v>0</v>
      </c>
      <c r="F258" s="2">
        <v>0</v>
      </c>
      <c r="G258" s="3">
        <f t="shared" si="0"/>
        <v>45117.257210000003</v>
      </c>
      <c r="H258" s="3">
        <f t="shared" si="1"/>
        <v>0.30999999999767169</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67801.09</v>
      </c>
      <c r="D265" s="2">
        <f>'PR-RAS'!E269</f>
        <v>53876.22</v>
      </c>
      <c r="E265" s="2">
        <v>0</v>
      </c>
      <c r="F265" s="2">
        <v>0</v>
      </c>
      <c r="G265" s="3">
        <f t="shared" si="0"/>
        <v>46346.13192</v>
      </c>
      <c r="H265" s="3">
        <f t="shared" si="1"/>
        <v>0.30999999999767169</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32122.21</v>
      </c>
      <c r="D266" s="2">
        <f>'PR-RAS'!E270</f>
        <v>34208.080000000002</v>
      </c>
      <c r="E266" s="2">
        <v>0</v>
      </c>
      <c r="F266" s="2">
        <v>0</v>
      </c>
      <c r="G266" s="3">
        <f t="shared" si="0"/>
        <v>26642.66805</v>
      </c>
      <c r="H266" s="3">
        <f t="shared" si="1"/>
        <v>0.29000000000087311</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35678.879999999997</v>
      </c>
      <c r="D267" s="2">
        <f>'PR-RAS'!E271</f>
        <v>19668.14</v>
      </c>
      <c r="E267" s="2">
        <v>0</v>
      </c>
      <c r="F267" s="2">
        <v>0</v>
      </c>
      <c r="G267" s="3">
        <f t="shared" si="0"/>
        <v>19954.032560000003</v>
      </c>
      <c r="H267" s="3">
        <f t="shared" si="1"/>
        <v>0.26000000000203727</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179616.27</v>
      </c>
      <c r="D269" s="2">
        <f>'PR-RAS'!E273</f>
        <v>816303.85</v>
      </c>
      <c r="E269" s="2">
        <v>0</v>
      </c>
      <c r="F269" s="2">
        <v>0</v>
      </c>
      <c r="G269" s="3">
        <f t="shared" si="0"/>
        <v>485676.02396000002</v>
      </c>
      <c r="H269" s="3">
        <f t="shared" si="1"/>
        <v>0.42000000001280569</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136213.40000000002</v>
      </c>
      <c r="D270" s="2">
        <f>'PR-RAS'!E274</f>
        <v>130655.83</v>
      </c>
      <c r="E270" s="2">
        <v>0</v>
      </c>
      <c r="F270" s="2">
        <v>0</v>
      </c>
      <c r="G270" s="3">
        <f t="shared" si="0"/>
        <v>106934.24114000003</v>
      </c>
      <c r="H270" s="3">
        <f t="shared" si="1"/>
        <v>0.57000000002153683</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133442.01</v>
      </c>
      <c r="D271" s="2">
        <f>'PR-RAS'!E275</f>
        <v>124453.92</v>
      </c>
      <c r="E271" s="2">
        <v>0</v>
      </c>
      <c r="F271" s="2">
        <v>0</v>
      </c>
      <c r="G271" s="3">
        <f t="shared" si="0"/>
        <v>103234.4595</v>
      </c>
      <c r="H271" s="3">
        <f t="shared" si="1"/>
        <v>9.0000000011059456E-2</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2771.39</v>
      </c>
      <c r="D272" s="2">
        <f>'PR-RAS'!E276</f>
        <v>6201.91</v>
      </c>
      <c r="E272" s="2">
        <v>0</v>
      </c>
      <c r="F272" s="2">
        <v>0</v>
      </c>
      <c r="G272" s="3">
        <f t="shared" si="0"/>
        <v>4112.4819100000004</v>
      </c>
      <c r="H272" s="3">
        <f t="shared" si="1"/>
        <v>0.48000000000001819</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18822.990000000002</v>
      </c>
      <c r="D274" s="2">
        <f>'PR-RAS'!E278</f>
        <v>0</v>
      </c>
      <c r="E274" s="2">
        <v>0</v>
      </c>
      <c r="F274" s="2">
        <v>0</v>
      </c>
      <c r="G274" s="3">
        <f t="shared" si="0"/>
        <v>5138.6762700000008</v>
      </c>
      <c r="H274" s="3">
        <f t="shared" si="1"/>
        <v>9.9999999983992893E-3</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18822.990000000002</v>
      </c>
      <c r="D275" s="2">
        <f>'PR-RAS'!E279</f>
        <v>0</v>
      </c>
      <c r="E275" s="2">
        <v>0</v>
      </c>
      <c r="F275" s="2">
        <v>0</v>
      </c>
      <c r="G275" s="3">
        <f t="shared" ref="G275:G528" si="12">(B275/1000)*(C275*1+D275*2)</f>
        <v>5157.4992600000005</v>
      </c>
      <c r="H275" s="3">
        <f t="shared" ref="H275:H528" si="13">ABS(C275-ROUND(C275,0))+ABS(D275-ROUND(D275,0))</f>
        <v>9.9999999983992893E-3</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608.33000000000004</v>
      </c>
      <c r="D279" s="2">
        <f>'PR-RAS'!E283</f>
        <v>0</v>
      </c>
      <c r="E279" s="2">
        <v>0</v>
      </c>
      <c r="F279" s="2">
        <v>0</v>
      </c>
      <c r="G279" s="3">
        <f t="shared" si="12"/>
        <v>169.11574000000002</v>
      </c>
      <c r="H279" s="3">
        <f t="shared" si="13"/>
        <v>0.33000000000004093</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608.33000000000004</v>
      </c>
      <c r="D280" s="2">
        <f>'PR-RAS'!E284</f>
        <v>0</v>
      </c>
      <c r="E280" s="2">
        <v>0</v>
      </c>
      <c r="F280" s="2">
        <v>0</v>
      </c>
      <c r="G280" s="3">
        <f t="shared" si="12"/>
        <v>169.72407000000004</v>
      </c>
      <c r="H280" s="3">
        <f t="shared" si="13"/>
        <v>0.33000000000004093</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23971.55</v>
      </c>
      <c r="D285" s="2">
        <f>'PR-RAS'!E289</f>
        <v>685648.02</v>
      </c>
      <c r="E285" s="2">
        <v>0</v>
      </c>
      <c r="F285" s="2">
        <v>0</v>
      </c>
      <c r="G285" s="3">
        <f t="shared" si="12"/>
        <v>396255.99556000001</v>
      </c>
      <c r="H285" s="3">
        <f t="shared" si="13"/>
        <v>0.47000000001935405</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23971.55</v>
      </c>
      <c r="D286" s="2">
        <f>'PR-RAS'!E290</f>
        <v>685648.02</v>
      </c>
      <c r="E286" s="2">
        <v>0</v>
      </c>
      <c r="F286" s="2">
        <v>0</v>
      </c>
      <c r="G286" s="3">
        <f t="shared" si="12"/>
        <v>397651.26315000001</v>
      </c>
      <c r="H286" s="3">
        <f t="shared" si="13"/>
        <v>0.47000000001935405</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1475531.0600000003</v>
      </c>
      <c r="D295" s="2">
        <f>'PR-RAS'!E299</f>
        <v>2269456.4999999995</v>
      </c>
      <c r="E295" s="2">
        <v>0</v>
      </c>
      <c r="F295" s="2">
        <v>0</v>
      </c>
      <c r="G295" s="3">
        <f t="shared" si="12"/>
        <v>1768246.5536399998</v>
      </c>
      <c r="H295" s="3">
        <f t="shared" si="13"/>
        <v>0.56000000075437129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259376.50999999954</v>
      </c>
      <c r="D296" s="2">
        <f>'PR-RAS'!E300</f>
        <v>0</v>
      </c>
      <c r="E296" s="2">
        <v>0</v>
      </c>
      <c r="F296" s="2">
        <v>0</v>
      </c>
      <c r="G296" s="3">
        <f t="shared" si="12"/>
        <v>76516.070449999868</v>
      </c>
      <c r="H296" s="3">
        <f t="shared" si="13"/>
        <v>0.49000000045634806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46707.129999999423</v>
      </c>
      <c r="E297" s="2">
        <v>0</v>
      </c>
      <c r="F297" s="2">
        <v>0</v>
      </c>
      <c r="G297" s="3">
        <f t="shared" si="12"/>
        <v>27650.620959999658</v>
      </c>
      <c r="H297" s="3">
        <f t="shared" si="13"/>
        <v>0.12999999942258</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632813.18999999994</v>
      </c>
      <c r="D298" s="2">
        <f>'PR-RAS'!E302</f>
        <v>729078.37</v>
      </c>
      <c r="E298" s="2">
        <v>0</v>
      </c>
      <c r="F298" s="2">
        <v>0</v>
      </c>
      <c r="G298" s="3">
        <f t="shared" si="12"/>
        <v>621018.06920999999</v>
      </c>
      <c r="H298" s="3">
        <f t="shared" si="13"/>
        <v>0.55999999993946403</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95002.65</v>
      </c>
      <c r="D300" s="2">
        <f>'PR-RAS'!E304</f>
        <v>117773.12</v>
      </c>
      <c r="E300" s="2">
        <v>0</v>
      </c>
      <c r="F300" s="2">
        <v>0</v>
      </c>
      <c r="G300" s="3">
        <f t="shared" si="12"/>
        <v>98834.118109999996</v>
      </c>
      <c r="H300" s="3">
        <f t="shared" si="13"/>
        <v>0.47000000000116415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461.29</v>
      </c>
      <c r="D301" s="2">
        <f>'PR-RAS'!E305</f>
        <v>0</v>
      </c>
      <c r="E301" s="2">
        <v>0</v>
      </c>
      <c r="F301" s="2">
        <v>0</v>
      </c>
      <c r="G301" s="3">
        <f t="shared" si="12"/>
        <v>138.387</v>
      </c>
      <c r="H301" s="3">
        <f t="shared" si="13"/>
        <v>0.29000000000002046</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298.05</v>
      </c>
      <c r="D303" s="2">
        <f>'PR-RAS'!E308</f>
        <v>676581.13</v>
      </c>
      <c r="E303" s="2">
        <v>0</v>
      </c>
      <c r="F303" s="2">
        <v>0</v>
      </c>
      <c r="G303" s="3">
        <f t="shared" si="12"/>
        <v>408745.01361999998</v>
      </c>
      <c r="H303" s="3">
        <f t="shared" si="13"/>
        <v>0.18000000000466798</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298.05</v>
      </c>
      <c r="D304" s="2">
        <f>'PR-RAS'!E309</f>
        <v>298.05</v>
      </c>
      <c r="E304" s="2">
        <v>0</v>
      </c>
      <c r="F304" s="2">
        <v>0</v>
      </c>
      <c r="G304" s="3">
        <f t="shared" si="12"/>
        <v>270.92745000000002</v>
      </c>
      <c r="H304" s="3">
        <f t="shared" si="13"/>
        <v>0.10000000000002274</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298.05</v>
      </c>
      <c r="D305" s="2">
        <f>'PR-RAS'!E310</f>
        <v>298.05</v>
      </c>
      <c r="E305" s="2">
        <v>0</v>
      </c>
      <c r="F305" s="2">
        <v>0</v>
      </c>
      <c r="G305" s="3">
        <f t="shared" si="12"/>
        <v>271.82160000000005</v>
      </c>
      <c r="H305" s="3">
        <f t="shared" si="13"/>
        <v>0.10000000000002274</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298.05</v>
      </c>
      <c r="D306" s="2">
        <f>'PR-RAS'!E311</f>
        <v>298.05</v>
      </c>
      <c r="E306" s="2">
        <v>0</v>
      </c>
      <c r="F306" s="2">
        <v>0</v>
      </c>
      <c r="G306" s="3">
        <f t="shared" si="12"/>
        <v>272.71575000000001</v>
      </c>
      <c r="H306" s="3">
        <f t="shared" si="13"/>
        <v>0.10000000000002274</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676283.08</v>
      </c>
      <c r="E316" s="2">
        <v>0</v>
      </c>
      <c r="F316" s="2">
        <v>0</v>
      </c>
      <c r="G316" s="3">
        <f t="shared" si="12"/>
        <v>426058.34039999999</v>
      </c>
      <c r="H316" s="3">
        <f t="shared" si="13"/>
        <v>7.9999999958090484E-2</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676283.08</v>
      </c>
      <c r="E317" s="2">
        <v>0</v>
      </c>
      <c r="F317" s="2">
        <v>0</v>
      </c>
      <c r="G317" s="3">
        <f t="shared" si="12"/>
        <v>427410.90655999997</v>
      </c>
      <c r="H317" s="3">
        <f t="shared" si="13"/>
        <v>7.9999999958090484E-2</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676283.08</v>
      </c>
      <c r="E321" s="2">
        <v>0</v>
      </c>
      <c r="F321" s="2">
        <v>0</v>
      </c>
      <c r="G321" s="3">
        <f t="shared" si="12"/>
        <v>432821.17119999998</v>
      </c>
      <c r="H321" s="3">
        <f t="shared" si="13"/>
        <v>7.9999999958090484E-2</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353585.58999999997</v>
      </c>
      <c r="D355" s="2">
        <f>'PR-RAS'!E360</f>
        <v>451475.40999999992</v>
      </c>
      <c r="E355" s="2">
        <v>0</v>
      </c>
      <c r="F355" s="2">
        <v>0</v>
      </c>
      <c r="G355" s="3">
        <f t="shared" si="12"/>
        <v>444813.88913999987</v>
      </c>
      <c r="H355" s="3">
        <f t="shared" si="13"/>
        <v>0.81999999994877726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67338.58</v>
      </c>
      <c r="D356" s="2">
        <f>'PR-RAS'!E361</f>
        <v>2123.85</v>
      </c>
      <c r="E356" s="2">
        <v>0</v>
      </c>
      <c r="F356" s="2">
        <v>0</v>
      </c>
      <c r="G356" s="3">
        <f t="shared" si="12"/>
        <v>25413.129399999998</v>
      </c>
      <c r="H356" s="3">
        <f t="shared" si="13"/>
        <v>0.56999999999834472</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0.13</v>
      </c>
      <c r="D357" s="2">
        <f>'PR-RAS'!E362</f>
        <v>0</v>
      </c>
      <c r="E357" s="2">
        <v>0</v>
      </c>
      <c r="F357" s="2">
        <v>0</v>
      </c>
      <c r="G357" s="3">
        <f t="shared" si="12"/>
        <v>4.6280000000000002E-2</v>
      </c>
      <c r="H357" s="3">
        <f t="shared" si="13"/>
        <v>0.13</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0.13</v>
      </c>
      <c r="D358" s="2">
        <f>'PR-RAS'!E363</f>
        <v>0</v>
      </c>
      <c r="E358" s="2">
        <v>0</v>
      </c>
      <c r="F358" s="2">
        <v>0</v>
      </c>
      <c r="G358" s="3">
        <f t="shared" si="12"/>
        <v>4.641E-2</v>
      </c>
      <c r="H358" s="3">
        <f t="shared" si="13"/>
        <v>0.13</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67338.45</v>
      </c>
      <c r="D361" s="2">
        <f>'PR-RAS'!E366</f>
        <v>2123.85</v>
      </c>
      <c r="E361" s="2">
        <v>0</v>
      </c>
      <c r="F361" s="2">
        <v>0</v>
      </c>
      <c r="G361" s="3">
        <f t="shared" si="12"/>
        <v>25771.013999999996</v>
      </c>
      <c r="H361" s="3">
        <f t="shared" si="13"/>
        <v>0.59999999999718057</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67338.45</v>
      </c>
      <c r="D365" s="2">
        <f>'PR-RAS'!E370</f>
        <v>2123.85</v>
      </c>
      <c r="E365" s="2">
        <v>0</v>
      </c>
      <c r="F365" s="2">
        <v>0</v>
      </c>
      <c r="G365" s="3">
        <f t="shared" si="12"/>
        <v>26057.358599999996</v>
      </c>
      <c r="H365" s="3">
        <f t="shared" si="13"/>
        <v>0.59999999999718057</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242691.59</v>
      </c>
      <c r="D368" s="2">
        <f>'PR-RAS'!E373</f>
        <v>435578.39999999997</v>
      </c>
      <c r="E368" s="2">
        <v>0</v>
      </c>
      <c r="F368" s="2">
        <v>0</v>
      </c>
      <c r="G368" s="3">
        <f t="shared" si="12"/>
        <v>408782.35912999994</v>
      </c>
      <c r="H368" s="3">
        <f t="shared" si="13"/>
        <v>0.80999999996856786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212851.12</v>
      </c>
      <c r="D369" s="2">
        <f>'PR-RAS'!E374</f>
        <v>397658.24</v>
      </c>
      <c r="E369" s="2">
        <v>0</v>
      </c>
      <c r="F369" s="2">
        <v>0</v>
      </c>
      <c r="G369" s="3">
        <f t="shared" si="12"/>
        <v>371005.67679999996</v>
      </c>
      <c r="H369" s="3">
        <f t="shared" si="13"/>
        <v>0.35999999998603016</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61913.3</v>
      </c>
      <c r="D371" s="2">
        <f>'PR-RAS'!E376</f>
        <v>329723.59999999998</v>
      </c>
      <c r="E371" s="2">
        <v>0</v>
      </c>
      <c r="F371" s="2">
        <v>0</v>
      </c>
      <c r="G371" s="3">
        <f t="shared" si="12"/>
        <v>266903.38500000001</v>
      </c>
      <c r="H371" s="3">
        <f t="shared" si="13"/>
        <v>0.70000000002619345</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138774.13</v>
      </c>
      <c r="D372" s="2">
        <f>'PR-RAS'!E377</f>
        <v>21937.8</v>
      </c>
      <c r="E372" s="2">
        <v>0</v>
      </c>
      <c r="F372" s="2">
        <v>0</v>
      </c>
      <c r="G372" s="3">
        <f t="shared" si="12"/>
        <v>67763.049830000004</v>
      </c>
      <c r="H372" s="3">
        <f t="shared" si="13"/>
        <v>0.33000000000538421</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12163.69</v>
      </c>
      <c r="D373" s="2">
        <f>'PR-RAS'!E378</f>
        <v>45996.84</v>
      </c>
      <c r="E373" s="2">
        <v>0</v>
      </c>
      <c r="F373" s="2">
        <v>0</v>
      </c>
      <c r="G373" s="3">
        <f t="shared" si="12"/>
        <v>38746.541639999996</v>
      </c>
      <c r="H373" s="3">
        <f t="shared" si="13"/>
        <v>0.47000000000298314</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29840.47</v>
      </c>
      <c r="D374" s="2">
        <f>'PR-RAS'!E379</f>
        <v>37920.159999999996</v>
      </c>
      <c r="E374" s="2">
        <v>0</v>
      </c>
      <c r="F374" s="2">
        <v>0</v>
      </c>
      <c r="G374" s="3">
        <f t="shared" si="12"/>
        <v>39418.934669999995</v>
      </c>
      <c r="H374" s="3">
        <f t="shared" si="13"/>
        <v>0.62999999999738066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2408.75</v>
      </c>
      <c r="E375" s="2">
        <v>0</v>
      </c>
      <c r="F375" s="2">
        <v>0</v>
      </c>
      <c r="G375" s="3">
        <f t="shared" si="12"/>
        <v>1801.7449999999999</v>
      </c>
      <c r="H375" s="3">
        <f t="shared" si="13"/>
        <v>0.25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515</v>
      </c>
      <c r="E376" s="2">
        <v>0</v>
      </c>
      <c r="F376" s="2">
        <v>0</v>
      </c>
      <c r="G376" s="3">
        <f t="shared" si="12"/>
        <v>386.25</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2767.22</v>
      </c>
      <c r="E377" s="2">
        <v>0</v>
      </c>
      <c r="F377" s="2">
        <v>0</v>
      </c>
      <c r="G377" s="3">
        <f t="shared" si="12"/>
        <v>2080.9494399999999</v>
      </c>
      <c r="H377" s="3">
        <f t="shared" si="13"/>
        <v>0.21999999999979991</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29840.47</v>
      </c>
      <c r="D381" s="2">
        <f>'PR-RAS'!E386</f>
        <v>32229.19</v>
      </c>
      <c r="E381" s="2">
        <v>0</v>
      </c>
      <c r="F381" s="2">
        <v>0</v>
      </c>
      <c r="G381" s="3">
        <f t="shared" si="12"/>
        <v>35833.563000000002</v>
      </c>
      <c r="H381" s="3">
        <f t="shared" si="13"/>
        <v>0.65999999999985448</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43555.42</v>
      </c>
      <c r="D407" s="2">
        <f>'PR-RAS'!E412</f>
        <v>13773.16</v>
      </c>
      <c r="E407" s="2">
        <v>0</v>
      </c>
      <c r="F407" s="2">
        <v>0</v>
      </c>
      <c r="G407" s="3">
        <f t="shared" si="12"/>
        <v>28867.306439999997</v>
      </c>
      <c r="H407" s="3">
        <f t="shared" si="13"/>
        <v>0.57999999999810825</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43555.42</v>
      </c>
      <c r="D408" s="2">
        <f>'PR-RAS'!E413</f>
        <v>13773.16</v>
      </c>
      <c r="E408" s="2">
        <v>0</v>
      </c>
      <c r="F408" s="2">
        <v>0</v>
      </c>
      <c r="G408" s="3">
        <f t="shared" si="12"/>
        <v>28938.408179999995</v>
      </c>
      <c r="H408" s="3">
        <f t="shared" si="13"/>
        <v>0.57999999999810825</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225105.72000000009</v>
      </c>
      <c r="E412" s="2">
        <v>0</v>
      </c>
      <c r="F412" s="2">
        <v>0</v>
      </c>
      <c r="G412" s="3">
        <f t="shared" si="12"/>
        <v>185036.90184000006</v>
      </c>
      <c r="H412" s="3">
        <f t="shared" si="13"/>
        <v>0.27999999991152436</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353287.54</v>
      </c>
      <c r="D413" s="2">
        <f>'PR-RAS'!E418</f>
        <v>0</v>
      </c>
      <c r="E413" s="2">
        <v>0</v>
      </c>
      <c r="F413" s="2">
        <v>0</v>
      </c>
      <c r="G413" s="3">
        <f t="shared" si="12"/>
        <v>145554.46647999997</v>
      </c>
      <c r="H413" s="3">
        <f t="shared" si="13"/>
        <v>0.46000000002095476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601762.78</v>
      </c>
      <c r="D415" s="2">
        <f>'PR-RAS'!E420</f>
        <v>818823.96</v>
      </c>
      <c r="E415" s="2">
        <v>0</v>
      </c>
      <c r="F415" s="2">
        <v>0</v>
      </c>
      <c r="G415" s="3">
        <f t="shared" si="12"/>
        <v>927116.02980000002</v>
      </c>
      <c r="H415" s="3">
        <f t="shared" si="13"/>
        <v>0.26000000000931323</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25.58</v>
      </c>
      <c r="E416" s="2">
        <v>0</v>
      </c>
      <c r="F416" s="2">
        <v>0</v>
      </c>
      <c r="G416" s="3">
        <f t="shared" si="12"/>
        <v>21.231399999999997</v>
      </c>
      <c r="H416" s="3">
        <f t="shared" si="13"/>
        <v>0.42000000000000171</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1735205.6199999999</v>
      </c>
      <c r="D417" s="2">
        <f>'PR-RAS'!E422</f>
        <v>2899330.5</v>
      </c>
      <c r="E417" s="2">
        <v>0</v>
      </c>
      <c r="F417" s="2">
        <v>0</v>
      </c>
      <c r="G417" s="3">
        <f t="shared" si="12"/>
        <v>3134088.5139199998</v>
      </c>
      <c r="H417" s="3">
        <f t="shared" si="13"/>
        <v>0.88000000012107193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1829116.6500000004</v>
      </c>
      <c r="D418" s="2">
        <f>'PR-RAS'!E423</f>
        <v>2720931.9099999992</v>
      </c>
      <c r="E418" s="2">
        <v>0</v>
      </c>
      <c r="F418" s="2">
        <v>0</v>
      </c>
      <c r="G418" s="3">
        <f t="shared" si="12"/>
        <v>3031998.8559899991</v>
      </c>
      <c r="H418" s="3">
        <f t="shared" si="13"/>
        <v>0.44000000040978193</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178398.59000000078</v>
      </c>
      <c r="E419" s="2">
        <v>0</v>
      </c>
      <c r="F419" s="2">
        <v>0</v>
      </c>
      <c r="G419" s="3">
        <f t="shared" si="12"/>
        <v>149141.22124000065</v>
      </c>
      <c r="H419" s="3">
        <f t="shared" si="13"/>
        <v>0.40999999921768904</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93911.030000000494</v>
      </c>
      <c r="D420" s="2">
        <f>'PR-RAS'!E425</f>
        <v>0</v>
      </c>
      <c r="E420" s="2">
        <v>0</v>
      </c>
      <c r="F420" s="2">
        <v>0</v>
      </c>
      <c r="G420" s="3">
        <f t="shared" si="12"/>
        <v>39348.721570000205</v>
      </c>
      <c r="H420" s="3">
        <f t="shared" si="13"/>
        <v>3.0000000493600965E-2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31050.409999999916</v>
      </c>
      <c r="D421" s="2">
        <f>'PR-RAS'!E426</f>
        <v>0</v>
      </c>
      <c r="E421" s="2">
        <v>0</v>
      </c>
      <c r="F421" s="2">
        <v>0</v>
      </c>
      <c r="G421" s="3">
        <f t="shared" si="12"/>
        <v>13041.172199999965</v>
      </c>
      <c r="H421" s="3">
        <f t="shared" si="13"/>
        <v>0.40999999991618097</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89745.589999999967</v>
      </c>
      <c r="E422" s="2">
        <v>0</v>
      </c>
      <c r="F422" s="2">
        <v>0</v>
      </c>
      <c r="G422" s="3">
        <f t="shared" si="12"/>
        <v>75565.786779999966</v>
      </c>
      <c r="H422" s="3">
        <f t="shared" si="13"/>
        <v>0.41000000003259629</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95002.65</v>
      </c>
      <c r="D423" s="2">
        <f>'PR-RAS'!E428</f>
        <v>117798.7</v>
      </c>
      <c r="E423" s="2">
        <v>0</v>
      </c>
      <c r="F423" s="2">
        <v>0</v>
      </c>
      <c r="G423" s="3">
        <f t="shared" si="12"/>
        <v>139513.2211</v>
      </c>
      <c r="H423" s="3">
        <f t="shared" si="13"/>
        <v>0.65000000000873115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66424.509999999995</v>
      </c>
      <c r="E424" s="2">
        <v>0</v>
      </c>
      <c r="F424" s="2">
        <v>0</v>
      </c>
      <c r="G424" s="3">
        <f t="shared" si="12"/>
        <v>56195.13545999999</v>
      </c>
      <c r="H424" s="3">
        <f t="shared" si="13"/>
        <v>0.49000000000523869</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66424.509999999995</v>
      </c>
      <c r="E485" s="2">
        <v>0</v>
      </c>
      <c r="F485" s="2">
        <v>0</v>
      </c>
      <c r="G485" s="3">
        <f t="shared" si="12"/>
        <v>64298.925679999993</v>
      </c>
      <c r="H485" s="3">
        <f t="shared" si="13"/>
        <v>0.49000000000523869</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66424.509999999995</v>
      </c>
      <c r="E496" s="2">
        <v>0</v>
      </c>
      <c r="F496" s="2">
        <v>0</v>
      </c>
      <c r="G496" s="3">
        <f t="shared" si="12"/>
        <v>65760.264899999995</v>
      </c>
      <c r="H496" s="3">
        <f t="shared" si="13"/>
        <v>0.49000000000523869</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66424.509999999995</v>
      </c>
      <c r="E497" s="2">
        <v>0</v>
      </c>
      <c r="F497" s="2">
        <v>0</v>
      </c>
      <c r="G497" s="3">
        <f t="shared" si="12"/>
        <v>65893.113919999989</v>
      </c>
      <c r="H497" s="3">
        <f t="shared" si="13"/>
        <v>0.49000000000523869</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32528.400000000001</v>
      </c>
      <c r="D529" s="2">
        <f>'PR-RAS'!E535</f>
        <v>66424.509999999995</v>
      </c>
      <c r="E529" s="2">
        <v>0</v>
      </c>
      <c r="F529" s="2">
        <v>0</v>
      </c>
      <c r="G529" s="3">
        <f t="shared" ref="G529:G836" si="14">(B529/1000)*(C529*1+D529*2)</f>
        <v>87319.277759999997</v>
      </c>
      <c r="H529" s="3">
        <f t="shared" ref="H529:H836" si="15">ABS(C529-ROUND(C529,0))+ABS(D529-ROUND(D529,0))</f>
        <v>0.89000000000669388</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32528.400000000001</v>
      </c>
      <c r="D591" s="2">
        <f>'PR-RAS'!E597</f>
        <v>66424.509999999995</v>
      </c>
      <c r="E591" s="2">
        <v>0</v>
      </c>
      <c r="F591" s="2">
        <v>0</v>
      </c>
      <c r="G591" s="3">
        <f t="shared" si="14"/>
        <v>97572.67779999999</v>
      </c>
      <c r="H591" s="3">
        <f t="shared" si="15"/>
        <v>0.89000000000669388</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66424.509999999995</v>
      </c>
      <c r="E603" s="2">
        <v>0</v>
      </c>
      <c r="F603" s="2">
        <v>0</v>
      </c>
      <c r="G603" s="3">
        <f t="shared" si="14"/>
        <v>79975.110039999985</v>
      </c>
      <c r="H603" s="3">
        <f t="shared" si="15"/>
        <v>0.49000000000523869</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66424.509999999995</v>
      </c>
      <c r="E604" s="2">
        <v>0</v>
      </c>
      <c r="F604" s="2">
        <v>0</v>
      </c>
      <c r="G604" s="3">
        <f t="shared" si="14"/>
        <v>80107.959059999994</v>
      </c>
      <c r="H604" s="3">
        <f t="shared" si="15"/>
        <v>0.49000000000523869</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32528.400000000001</v>
      </c>
      <c r="D615" s="2">
        <f>'PR-RAS'!E621</f>
        <v>0</v>
      </c>
      <c r="E615" s="2">
        <v>0</v>
      </c>
      <c r="F615" s="2">
        <v>0</v>
      </c>
      <c r="G615" s="3">
        <f t="shared" si="14"/>
        <v>19972.437600000001</v>
      </c>
      <c r="H615" s="3">
        <f t="shared" si="15"/>
        <v>0.40000000000145519</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32528.400000000001</v>
      </c>
      <c r="D616" s="2">
        <f>'PR-RAS'!E622</f>
        <v>0</v>
      </c>
      <c r="E616" s="2">
        <v>0</v>
      </c>
      <c r="F616" s="2">
        <v>0</v>
      </c>
      <c r="G616" s="3">
        <f t="shared" si="14"/>
        <v>20004.966</v>
      </c>
      <c r="H616" s="3">
        <f t="shared" si="15"/>
        <v>0.40000000000145519</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32528.400000000001</v>
      </c>
      <c r="D634" s="2">
        <f>'PR-RAS'!E640</f>
        <v>0</v>
      </c>
      <c r="E634" s="2">
        <v>0</v>
      </c>
      <c r="F634" s="2">
        <v>0</v>
      </c>
      <c r="G634" s="3">
        <f t="shared" si="14"/>
        <v>20590.477200000001</v>
      </c>
      <c r="H634" s="3">
        <f t="shared" si="15"/>
        <v>0.40000000000145519</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2680.99</v>
      </c>
      <c r="D635" s="2">
        <f>'PR-RAS'!E641</f>
        <v>0</v>
      </c>
      <c r="E635" s="2">
        <v>0</v>
      </c>
      <c r="F635" s="2">
        <v>0</v>
      </c>
      <c r="G635" s="3">
        <f t="shared" si="14"/>
        <v>1699.74766</v>
      </c>
      <c r="H635" s="3">
        <f t="shared" si="15"/>
        <v>1.0000000000218279E-2</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1735205.6199999999</v>
      </c>
      <c r="D637" s="2">
        <f>'PR-RAS'!E643</f>
        <v>2965755.01</v>
      </c>
      <c r="E637" s="2">
        <v>0</v>
      </c>
      <c r="F637" s="2">
        <v>0</v>
      </c>
      <c r="G637" s="3">
        <f t="shared" si="14"/>
        <v>4876031.1470400002</v>
      </c>
      <c r="H637" s="3">
        <f t="shared" si="15"/>
        <v>0.38999999989755452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1861645.0500000003</v>
      </c>
      <c r="D638" s="2">
        <f>'PR-RAS'!E644</f>
        <v>2787356.419999999</v>
      </c>
      <c r="E638" s="2">
        <v>0</v>
      </c>
      <c r="F638" s="2">
        <v>0</v>
      </c>
      <c r="G638" s="3">
        <f t="shared" si="14"/>
        <v>4736959.9759299997</v>
      </c>
      <c r="H638" s="3">
        <f t="shared" si="15"/>
        <v>0.46999999927356839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178398.59000000078</v>
      </c>
      <c r="E639" s="2">
        <v>0</v>
      </c>
      <c r="F639" s="2">
        <v>0</v>
      </c>
      <c r="G639" s="3">
        <f t="shared" si="14"/>
        <v>227636.60084000099</v>
      </c>
      <c r="H639" s="3">
        <f t="shared" si="15"/>
        <v>0.40999999921768904</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126439.4300000004</v>
      </c>
      <c r="D640" s="2">
        <f>'PR-RAS'!E646</f>
        <v>0</v>
      </c>
      <c r="E640" s="2">
        <v>0</v>
      </c>
      <c r="F640" s="2">
        <v>0</v>
      </c>
      <c r="G640" s="3">
        <f t="shared" si="14"/>
        <v>80794.795770000259</v>
      </c>
      <c r="H640" s="3">
        <f t="shared" si="15"/>
        <v>0.43000000040046871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33731.399999999914</v>
      </c>
      <c r="D641" s="2">
        <f>'PR-RAS'!E647</f>
        <v>0</v>
      </c>
      <c r="E641" s="2">
        <v>0</v>
      </c>
      <c r="F641" s="2">
        <v>0</v>
      </c>
      <c r="G641" s="3">
        <f t="shared" si="14"/>
        <v>21588.095999999947</v>
      </c>
      <c r="H641" s="3">
        <f t="shared" si="15"/>
        <v>0.3999999999141437</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89745.589999999967</v>
      </c>
      <c r="E642" s="2">
        <v>0</v>
      </c>
      <c r="F642" s="2">
        <v>0</v>
      </c>
      <c r="G642" s="3">
        <f t="shared" si="14"/>
        <v>115053.84637999996</v>
      </c>
      <c r="H642" s="3">
        <f t="shared" si="15"/>
        <v>0.41000000003259629</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88653.000000000815</v>
      </c>
      <c r="E643" s="2">
        <v>0</v>
      </c>
      <c r="F643" s="2">
        <v>0</v>
      </c>
      <c r="G643" s="3">
        <f t="shared" si="14"/>
        <v>113830.45200000105</v>
      </c>
      <c r="H643" s="3">
        <f t="shared" si="15"/>
        <v>8.149072527885437E-10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92708.030000000494</v>
      </c>
      <c r="D644" s="2">
        <f>'PR-RAS'!E650</f>
        <v>0</v>
      </c>
      <c r="E644" s="2">
        <v>0</v>
      </c>
      <c r="F644" s="2">
        <v>0</v>
      </c>
      <c r="G644" s="3">
        <f t="shared" si="14"/>
        <v>59611.263290000315</v>
      </c>
      <c r="H644" s="3">
        <f t="shared" si="15"/>
        <v>3.0000000493600965E-2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96528.31</v>
      </c>
      <c r="D646" s="2">
        <f>'PR-RAS'!E653</f>
        <v>111548.97</v>
      </c>
      <c r="E646" s="2">
        <v>0</v>
      </c>
      <c r="F646" s="2">
        <v>0</v>
      </c>
      <c r="G646" s="3">
        <f t="shared" si="14"/>
        <v>206158.93124999999</v>
      </c>
      <c r="H646" s="3">
        <f t="shared" si="15"/>
        <v>0.33999999999650754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1839850.43</v>
      </c>
      <c r="D647" s="2">
        <f>'PR-RAS'!E654</f>
        <v>2320427.92</v>
      </c>
      <c r="E647" s="2">
        <v>0</v>
      </c>
      <c r="F647" s="2">
        <v>0</v>
      </c>
      <c r="G647" s="3">
        <f t="shared" si="14"/>
        <v>4186536.2504199999</v>
      </c>
      <c r="H647" s="3">
        <f t="shared" si="15"/>
        <v>0.51000000000931323</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1824829.77</v>
      </c>
      <c r="D648" s="2">
        <f>'PR-RAS'!E655</f>
        <v>2253402.5</v>
      </c>
      <c r="E648" s="2">
        <v>0</v>
      </c>
      <c r="F648" s="2">
        <v>0</v>
      </c>
      <c r="G648" s="3">
        <f t="shared" si="14"/>
        <v>4096567.69619</v>
      </c>
      <c r="H648" s="3">
        <f t="shared" si="15"/>
        <v>0.72999999998137355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111548.96999999997</v>
      </c>
      <c r="D649" s="2">
        <f>'PR-RAS'!E656</f>
        <v>178574.39000000013</v>
      </c>
      <c r="E649" s="2">
        <v>0</v>
      </c>
      <c r="F649" s="2">
        <v>0</v>
      </c>
      <c r="G649" s="3">
        <f t="shared" si="14"/>
        <v>303716.14200000017</v>
      </c>
      <c r="H649" s="3">
        <f t="shared" si="15"/>
        <v>0.42000000015832484</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8</v>
      </c>
      <c r="D650" s="2">
        <f>'PR-RAS'!E657</f>
        <v>12</v>
      </c>
      <c r="E650" s="2">
        <v>0</v>
      </c>
      <c r="F650" s="2">
        <v>0</v>
      </c>
      <c r="G650" s="3">
        <f t="shared" si="14"/>
        <v>20.768000000000001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9</v>
      </c>
      <c r="D652" s="2">
        <f>'PR-RAS'!E659</f>
        <v>10</v>
      </c>
      <c r="E652" s="2">
        <v>0</v>
      </c>
      <c r="F652" s="2">
        <v>0</v>
      </c>
      <c r="G652" s="3">
        <f t="shared" si="14"/>
        <v>18.879000000000001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168</v>
      </c>
      <c r="E656" s="2">
        <v>0</v>
      </c>
      <c r="F656" s="2">
        <v>0</v>
      </c>
      <c r="G656" s="3">
        <f t="shared" ref="G656:G657" si="16">(B656/1000)*(C656*1+D656*2)</f>
        <v>220.08</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38327.94</v>
      </c>
      <c r="E657" s="2">
        <v>0</v>
      </c>
      <c r="F657" s="2">
        <v>0</v>
      </c>
      <c r="G657" s="3">
        <f t="shared" si="16"/>
        <v>50286.257280000005</v>
      </c>
      <c r="H657" s="3">
        <f t="shared" si="17"/>
        <v>5.9999999997671694E-2</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638434.93000000005</v>
      </c>
      <c r="D662" s="2">
        <f>'PR-RAS'!E669</f>
        <v>102958.17</v>
      </c>
      <c r="E662" s="2">
        <v>0</v>
      </c>
      <c r="F662" s="2">
        <v>0</v>
      </c>
      <c r="G662" s="3">
        <f t="shared" si="14"/>
        <v>558116.18946999998</v>
      </c>
      <c r="H662" s="3">
        <f t="shared" si="15"/>
        <v>0.23999999994703103</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28292.99</v>
      </c>
      <c r="D663" s="2">
        <f>'PR-RAS'!E670</f>
        <v>21640.27</v>
      </c>
      <c r="E663" s="2">
        <v>0</v>
      </c>
      <c r="F663" s="2">
        <v>0</v>
      </c>
      <c r="G663" s="3">
        <f t="shared" si="14"/>
        <v>47381.67686</v>
      </c>
      <c r="H663" s="3">
        <f t="shared" si="15"/>
        <v>0.27999999999883585</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26897.01</v>
      </c>
      <c r="D665" s="2">
        <f>'PR-RAS'!E672</f>
        <v>7136.04</v>
      </c>
      <c r="E665" s="2">
        <v>0</v>
      </c>
      <c r="F665" s="2">
        <v>0</v>
      </c>
      <c r="G665" s="3">
        <f t="shared" si="14"/>
        <v>27336.27576</v>
      </c>
      <c r="H665" s="3">
        <f t="shared" si="15"/>
        <v>4.999999999836291E-2</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55000</v>
      </c>
      <c r="D666" s="2">
        <f>'PR-RAS'!E673</f>
        <v>184274.55</v>
      </c>
      <c r="E666" s="2">
        <v>0</v>
      </c>
      <c r="F666" s="2">
        <v>0</v>
      </c>
      <c r="G666" s="3">
        <f t="shared" si="14"/>
        <v>281660.15149999998</v>
      </c>
      <c r="H666" s="3">
        <f t="shared" si="15"/>
        <v>0.45000000001164153</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6133.41</v>
      </c>
      <c r="D670" s="2">
        <f>'PR-RAS'!E677</f>
        <v>0</v>
      </c>
      <c r="E670" s="2">
        <v>0</v>
      </c>
      <c r="F670" s="2">
        <v>0</v>
      </c>
      <c r="G670" s="3">
        <f t="shared" si="14"/>
        <v>4103.2512900000002</v>
      </c>
      <c r="H670" s="3">
        <f t="shared" si="15"/>
        <v>0.40999999999985448</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71620.98</v>
      </c>
      <c r="D695" s="2">
        <f>'PR-RAS'!E702</f>
        <v>92811</v>
      </c>
      <c r="E695" s="2">
        <v>0</v>
      </c>
      <c r="F695" s="2">
        <v>0</v>
      </c>
      <c r="G695" s="3">
        <f t="shared" si="14"/>
        <v>178526.62811999998</v>
      </c>
      <c r="H695" s="3">
        <f t="shared" si="15"/>
        <v>2.0000000004074536E-2</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245559.75</v>
      </c>
      <c r="E699" s="2">
        <v>0</v>
      </c>
      <c r="F699" s="2">
        <v>0</v>
      </c>
      <c r="G699" s="3">
        <f t="shared" si="14"/>
        <v>342801.41099999996</v>
      </c>
      <c r="H699" s="3">
        <f t="shared" si="15"/>
        <v>0.25</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59653.31</v>
      </c>
      <c r="E704" s="2">
        <v>0</v>
      </c>
      <c r="F704" s="2">
        <v>0</v>
      </c>
      <c r="G704" s="3">
        <f t="shared" ref="G704:G707" si="20">(B704/1000)*(C704*1+D704*2)</f>
        <v>83872.553859999985</v>
      </c>
      <c r="H704" s="3">
        <f t="shared" ref="H704:H707" si="21">ABS(C704-ROUND(C704,0))+ABS(D704-ROUND(D704,0))</f>
        <v>0.30999999999767169</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1.96</v>
      </c>
      <c r="E705" s="2">
        <v>0</v>
      </c>
      <c r="F705" s="2">
        <v>0</v>
      </c>
      <c r="G705" s="3">
        <f t="shared" si="20"/>
        <v>2.7596799999999999</v>
      </c>
      <c r="H705" s="3">
        <f t="shared" si="21"/>
        <v>4.0000000000000036E-2</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5808.21</v>
      </c>
      <c r="D727" s="2">
        <f>'PR-RAS'!E734</f>
        <v>8073.53</v>
      </c>
      <c r="E727" s="2">
        <v>0</v>
      </c>
      <c r="F727" s="2">
        <v>0</v>
      </c>
      <c r="G727" s="3">
        <f t="shared" si="14"/>
        <v>15939.526019999999</v>
      </c>
      <c r="H727" s="3">
        <f t="shared" si="15"/>
        <v>0.68000000000029104</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13.82</v>
      </c>
      <c r="E729" s="2">
        <v>0</v>
      </c>
      <c r="F729" s="2">
        <v>0</v>
      </c>
      <c r="G729" s="3">
        <f t="shared" si="14"/>
        <v>20.121919999999999</v>
      </c>
      <c r="H729" s="3">
        <f t="shared" si="15"/>
        <v>0.17999999999999972</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662.87</v>
      </c>
      <c r="D732" s="2">
        <f>'PR-RAS'!E739</f>
        <v>0</v>
      </c>
      <c r="E732" s="2">
        <v>0</v>
      </c>
      <c r="F732" s="2">
        <v>0</v>
      </c>
      <c r="G732" s="3">
        <f t="shared" si="14"/>
        <v>484.55797000000001</v>
      </c>
      <c r="H732" s="3">
        <f t="shared" si="15"/>
        <v>0.12999999999999545</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5034.03</v>
      </c>
      <c r="E734" s="2">
        <v>0</v>
      </c>
      <c r="F734" s="2">
        <v>0</v>
      </c>
      <c r="G734" s="3">
        <f t="shared" si="14"/>
        <v>7379.8879799999995</v>
      </c>
      <c r="H734" s="3">
        <f t="shared" si="15"/>
        <v>2.9999999999745341E-2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8087.4</v>
      </c>
      <c r="D836" s="2">
        <f>'PR-RAS'!E843</f>
        <v>9392.9599999999991</v>
      </c>
      <c r="E836" s="2">
        <v>0</v>
      </c>
      <c r="F836" s="2">
        <v>0</v>
      </c>
      <c r="G836" s="3">
        <f t="shared" si="14"/>
        <v>22439.2222</v>
      </c>
      <c r="H836" s="3">
        <f t="shared" si="15"/>
        <v>0.44000000000050932</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250</v>
      </c>
      <c r="D837" s="2">
        <f>'PR-RAS'!E844</f>
        <v>0</v>
      </c>
      <c r="E837" s="2">
        <v>0</v>
      </c>
      <c r="F837" s="2">
        <v>0</v>
      </c>
      <c r="G837" s="3">
        <f t="shared" ref="G837:G1010" si="34">(B837/1000)*(C837*1+D837*2)</f>
        <v>209</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3706.49</v>
      </c>
      <c r="D839" s="2">
        <f>'PR-RAS'!E846</f>
        <v>1568.65</v>
      </c>
      <c r="E839" s="2">
        <v>0</v>
      </c>
      <c r="F839" s="2">
        <v>0</v>
      </c>
      <c r="G839" s="3">
        <f t="shared" si="34"/>
        <v>5735.09602</v>
      </c>
      <c r="H839" s="3">
        <f t="shared" si="35"/>
        <v>0.83999999999969077</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20078.32</v>
      </c>
      <c r="D843" s="2">
        <f>'PR-RAS'!E850</f>
        <v>23246.47</v>
      </c>
      <c r="E843" s="2">
        <v>0</v>
      </c>
      <c r="F843" s="2">
        <v>0</v>
      </c>
      <c r="G843" s="3">
        <f t="shared" si="34"/>
        <v>56053.000920000006</v>
      </c>
      <c r="H843" s="3">
        <f t="shared" si="35"/>
        <v>0.79000000000087311</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3993</v>
      </c>
      <c r="D844" s="2">
        <f>'PR-RAS'!E851</f>
        <v>3894</v>
      </c>
      <c r="E844" s="2">
        <v>0</v>
      </c>
      <c r="F844" s="2">
        <v>0</v>
      </c>
      <c r="G844" s="3">
        <f t="shared" si="34"/>
        <v>9931.3829999999998</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60.35</v>
      </c>
      <c r="D846" s="2">
        <f>'PR-RAS'!E853</f>
        <v>0</v>
      </c>
      <c r="E846" s="2">
        <v>0</v>
      </c>
      <c r="F846" s="2">
        <v>0</v>
      </c>
      <c r="G846" s="3">
        <f t="shared" si="34"/>
        <v>50.995750000000001</v>
      </c>
      <c r="H846" s="3">
        <f t="shared" si="35"/>
        <v>0.35000000000000142</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31625.53</v>
      </c>
      <c r="D848" s="2">
        <f>'PR-RAS'!E855</f>
        <v>15774.14</v>
      </c>
      <c r="E848" s="2">
        <v>0</v>
      </c>
      <c r="F848" s="2">
        <v>0</v>
      </c>
      <c r="G848" s="3">
        <f t="shared" si="34"/>
        <v>53508.217069999999</v>
      </c>
      <c r="H848" s="3">
        <f t="shared" si="35"/>
        <v>0.61000000000058208</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23971.55</v>
      </c>
      <c r="D850" s="2">
        <f>'PR-RAS'!E857</f>
        <v>685648.02</v>
      </c>
      <c r="E850" s="2">
        <v>0</v>
      </c>
      <c r="F850" s="2">
        <v>0</v>
      </c>
      <c r="G850" s="3">
        <f t="shared" si="34"/>
        <v>1184582.1839100001</v>
      </c>
      <c r="H850" s="3">
        <f t="shared" si="35"/>
        <v>0.47000000001935405</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32528.400000000001</v>
      </c>
      <c r="D988" s="2">
        <f>'PR-RAS'!E995</f>
        <v>0</v>
      </c>
      <c r="E988" s="2">
        <v>0</v>
      </c>
      <c r="F988" s="2">
        <v>0</v>
      </c>
      <c r="G988" s="3">
        <f t="shared" si="34"/>
        <v>32105.5308</v>
      </c>
      <c r="H988" s="3">
        <f t="shared" si="35"/>
        <v>0.40000000000145519</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3440293.8900000006</v>
      </c>
      <c r="D1011" s="7">
        <f>BILANCA!E6</f>
        <v>3191129.1000000006</v>
      </c>
      <c r="E1011" s="7">
        <v>0</v>
      </c>
      <c r="F1011" s="7">
        <v>0</v>
      </c>
      <c r="G1011" s="8">
        <f t="shared" ref="G1011:G1306" si="38">B1011/1000*C1011+B1011/500*D1011</f>
        <v>9822.552090000001</v>
      </c>
      <c r="H1011" s="8">
        <f t="shared" si="35"/>
        <v>0.2099999999627471</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3227692.3400000008</v>
      </c>
      <c r="D1012" s="2">
        <f>BILANCA!E7</f>
        <v>2889168.9600000004</v>
      </c>
      <c r="E1012" s="2">
        <v>0</v>
      </c>
      <c r="F1012" s="2">
        <v>0</v>
      </c>
      <c r="G1012" s="3">
        <f t="shared" si="38"/>
        <v>18012.060520000003</v>
      </c>
      <c r="H1012" s="3">
        <f t="shared" si="35"/>
        <v>0.38000000035390258</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114426.36999999998</v>
      </c>
      <c r="D1013" s="2">
        <f>BILANCA!E8</f>
        <v>40261.679999999993</v>
      </c>
      <c r="E1013" s="2">
        <v>0</v>
      </c>
      <c r="F1013" s="2">
        <v>0</v>
      </c>
      <c r="G1013" s="3">
        <f t="shared" si="38"/>
        <v>584.84918999999991</v>
      </c>
      <c r="H1013" s="3">
        <f t="shared" si="35"/>
        <v>0.68999999998777639</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18290.060000000001</v>
      </c>
      <c r="D1014" s="2">
        <f>BILANCA!E9</f>
        <v>27390.07</v>
      </c>
      <c r="E1014" s="2">
        <v>0</v>
      </c>
      <c r="F1014" s="2">
        <v>0</v>
      </c>
      <c r="G1014" s="3">
        <f t="shared" si="38"/>
        <v>292.2808</v>
      </c>
      <c r="H1014" s="3">
        <f t="shared" si="35"/>
        <v>0.13000000000101863</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170725.08</v>
      </c>
      <c r="D1015" s="2">
        <f>BILANCA!E10</f>
        <v>76176.7</v>
      </c>
      <c r="E1015" s="2">
        <v>0</v>
      </c>
      <c r="F1015" s="2">
        <v>0</v>
      </c>
      <c r="G1015" s="3">
        <f t="shared" si="38"/>
        <v>1615.3923999999997</v>
      </c>
      <c r="H1015" s="3">
        <f t="shared" si="35"/>
        <v>0.3799999999901047</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74588.77</v>
      </c>
      <c r="D1016" s="2">
        <f>BILANCA!E11</f>
        <v>63305.09</v>
      </c>
      <c r="E1016" s="2">
        <v>0</v>
      </c>
      <c r="F1016" s="2">
        <v>0</v>
      </c>
      <c r="G1016" s="3">
        <f t="shared" si="38"/>
        <v>1207.1937</v>
      </c>
      <c r="H1016" s="3">
        <f t="shared" si="35"/>
        <v>0.319999999992433</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2924970.9800000004</v>
      </c>
      <c r="D1017" s="2">
        <f>BILANCA!E12</f>
        <v>2712892.1700000004</v>
      </c>
      <c r="E1017" s="2">
        <v>0</v>
      </c>
      <c r="F1017" s="2">
        <v>0</v>
      </c>
      <c r="G1017" s="3">
        <f t="shared" si="38"/>
        <v>58455.287240000005</v>
      </c>
      <c r="H1017" s="3">
        <f t="shared" si="35"/>
        <v>0.18999999994412065</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2692834.41</v>
      </c>
      <c r="D1018" s="2">
        <f>BILANCA!E13</f>
        <v>2501231.12</v>
      </c>
      <c r="E1018" s="2">
        <v>0</v>
      </c>
      <c r="F1018" s="2">
        <v>0</v>
      </c>
      <c r="G1018" s="3">
        <f t="shared" si="38"/>
        <v>61562.373200000009</v>
      </c>
      <c r="H1018" s="3">
        <f t="shared" si="35"/>
        <v>0.53000000026077032</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190936.14</v>
      </c>
      <c r="D1020" s="2">
        <f>BILANCA!E15</f>
        <v>768380.46</v>
      </c>
      <c r="E1020" s="2">
        <v>0</v>
      </c>
      <c r="F1020" s="2">
        <v>0</v>
      </c>
      <c r="G1020" s="3">
        <f t="shared" si="38"/>
        <v>17276.970600000001</v>
      </c>
      <c r="H1020" s="3">
        <f t="shared" si="35"/>
        <v>0.59999999997671694</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998044.17</v>
      </c>
      <c r="D1021" s="2">
        <f>BILANCA!E16</f>
        <v>1003669.17</v>
      </c>
      <c r="E1021" s="2">
        <v>0</v>
      </c>
      <c r="F1021" s="2">
        <v>0</v>
      </c>
      <c r="G1021" s="3">
        <f t="shared" si="38"/>
        <v>33059.207609999998</v>
      </c>
      <c r="H1021" s="3">
        <f t="shared" si="35"/>
        <v>0.34000000008381903</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2651875.7200000002</v>
      </c>
      <c r="D1022" s="2">
        <f>BILANCA!E17</f>
        <v>1570167.61</v>
      </c>
      <c r="E1022" s="2">
        <v>0</v>
      </c>
      <c r="F1022" s="2">
        <v>0</v>
      </c>
      <c r="G1022" s="3">
        <f t="shared" si="38"/>
        <v>69506.53128000001</v>
      </c>
      <c r="H1022" s="3">
        <f t="shared" si="35"/>
        <v>0.66999999969266355</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1148021.6200000001</v>
      </c>
      <c r="D1023" s="2">
        <f>BILANCA!E18</f>
        <v>840986.12</v>
      </c>
      <c r="E1023" s="2">
        <v>0</v>
      </c>
      <c r="F1023" s="2">
        <v>0</v>
      </c>
      <c r="G1023" s="3">
        <f t="shared" si="38"/>
        <v>36789.920180000001</v>
      </c>
      <c r="H1023" s="3">
        <f t="shared" si="35"/>
        <v>0.49999999988358468</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229766.45</v>
      </c>
      <c r="D1024" s="2">
        <f>BILANCA!E19</f>
        <v>210162.45000000004</v>
      </c>
      <c r="E1024" s="2">
        <v>0</v>
      </c>
      <c r="F1024" s="2">
        <v>0</v>
      </c>
      <c r="G1024" s="3">
        <f t="shared" si="38"/>
        <v>9101.2789000000012</v>
      </c>
      <c r="H1024" s="3">
        <f t="shared" si="35"/>
        <v>0.90000000005238689</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47753.5</v>
      </c>
      <c r="D1025" s="2">
        <f>BILANCA!E20</f>
        <v>50162.25</v>
      </c>
      <c r="E1025" s="2">
        <v>0</v>
      </c>
      <c r="F1025" s="2">
        <v>0</v>
      </c>
      <c r="G1025" s="3">
        <f t="shared" si="38"/>
        <v>2221.17</v>
      </c>
      <c r="H1025" s="3">
        <f t="shared" si="35"/>
        <v>0.75</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17367.68</v>
      </c>
      <c r="D1026" s="2">
        <f>BILANCA!E21</f>
        <v>17882.68</v>
      </c>
      <c r="E1026" s="2">
        <v>0</v>
      </c>
      <c r="F1026" s="2">
        <v>0</v>
      </c>
      <c r="G1026" s="3">
        <f t="shared" si="38"/>
        <v>850.12864000000002</v>
      </c>
      <c r="H1026" s="3">
        <f t="shared" si="35"/>
        <v>0.63999999999941792</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112150.67</v>
      </c>
      <c r="D1027" s="2">
        <f>BILANCA!E22</f>
        <v>115592.89</v>
      </c>
      <c r="E1027" s="2">
        <v>0</v>
      </c>
      <c r="F1027" s="2">
        <v>0</v>
      </c>
      <c r="G1027" s="3">
        <f t="shared" si="38"/>
        <v>5836.71965</v>
      </c>
      <c r="H1027" s="3">
        <f t="shared" si="35"/>
        <v>0.44000000000232831</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631.59</v>
      </c>
      <c r="D1029" s="2">
        <f>BILANCA!E24</f>
        <v>631.59</v>
      </c>
      <c r="E1029" s="2">
        <v>0</v>
      </c>
      <c r="F1029" s="2">
        <v>0</v>
      </c>
      <c r="G1029" s="3">
        <f t="shared" si="38"/>
        <v>36.000630000000001</v>
      </c>
      <c r="H1029" s="3">
        <f t="shared" si="35"/>
        <v>0.81999999999993634</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5796.99</v>
      </c>
      <c r="D1030" s="2">
        <f>BILANCA!E25</f>
        <v>5796.99</v>
      </c>
      <c r="E1030" s="2">
        <v>0</v>
      </c>
      <c r="F1030" s="2">
        <v>0</v>
      </c>
      <c r="G1030" s="3">
        <f t="shared" si="38"/>
        <v>347.81939999999997</v>
      </c>
      <c r="H1030" s="3">
        <f t="shared" si="35"/>
        <v>2.0000000000436557E-2</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150316.45000000001</v>
      </c>
      <c r="D1031" s="2">
        <f>BILANCA!E26</f>
        <v>181870.64</v>
      </c>
      <c r="E1031" s="2">
        <v>0</v>
      </c>
      <c r="F1031" s="2">
        <v>0</v>
      </c>
      <c r="G1031" s="3">
        <f t="shared" si="38"/>
        <v>10795.212330000002</v>
      </c>
      <c r="H1031" s="3">
        <f t="shared" si="35"/>
        <v>0.80999999999767169</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104250.43</v>
      </c>
      <c r="D1033" s="2">
        <f>BILANCA!E28</f>
        <v>161774.59</v>
      </c>
      <c r="E1033" s="2">
        <v>0</v>
      </c>
      <c r="F1033" s="2">
        <v>0</v>
      </c>
      <c r="G1033" s="3">
        <f t="shared" si="38"/>
        <v>9839.3910299999989</v>
      </c>
      <c r="H1033" s="3">
        <f t="shared" si="35"/>
        <v>0.83999999999650754</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202.72999999999996</v>
      </c>
      <c r="D1034" s="2">
        <f>BILANCA!E29</f>
        <v>136.94</v>
      </c>
      <c r="E1034" s="2">
        <v>0</v>
      </c>
      <c r="F1034" s="2">
        <v>0</v>
      </c>
      <c r="G1034" s="3">
        <f t="shared" si="38"/>
        <v>11.438639999999999</v>
      </c>
      <c r="H1034" s="3">
        <f t="shared" si="35"/>
        <v>0.33000000000004093</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526.02</v>
      </c>
      <c r="D1035" s="2">
        <f>BILANCA!E30</f>
        <v>526.02</v>
      </c>
      <c r="E1035" s="2">
        <v>0</v>
      </c>
      <c r="F1035" s="2">
        <v>0</v>
      </c>
      <c r="G1035" s="3">
        <f t="shared" si="38"/>
        <v>39.451500000000003</v>
      </c>
      <c r="H1035" s="3">
        <f t="shared" si="35"/>
        <v>3.999999999996362E-2</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323.29000000000002</v>
      </c>
      <c r="D1039" s="2">
        <f>BILANCA!E34</f>
        <v>389.08</v>
      </c>
      <c r="E1039" s="2">
        <v>0</v>
      </c>
      <c r="F1039" s="2">
        <v>0</v>
      </c>
      <c r="G1039" s="3">
        <f t="shared" si="38"/>
        <v>31.942050000000002</v>
      </c>
      <c r="H1039" s="3">
        <f t="shared" si="35"/>
        <v>0.37000000000000455</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2167.3899999999994</v>
      </c>
      <c r="D1050" s="2">
        <f>BILANCA!E45</f>
        <v>1361.6599999999999</v>
      </c>
      <c r="E1050" s="2">
        <v>0</v>
      </c>
      <c r="F1050" s="2">
        <v>0</v>
      </c>
      <c r="G1050" s="3">
        <f t="shared" si="38"/>
        <v>195.62839999999997</v>
      </c>
      <c r="H1050" s="3">
        <f t="shared" si="35"/>
        <v>0.72999999999956344</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15082.4</v>
      </c>
      <c r="D1052" s="2">
        <f>BILANCA!E47</f>
        <v>15082.4</v>
      </c>
      <c r="E1052" s="2">
        <v>0</v>
      </c>
      <c r="F1052" s="2">
        <v>0</v>
      </c>
      <c r="G1052" s="3">
        <f t="shared" si="38"/>
        <v>1900.3824000000002</v>
      </c>
      <c r="H1052" s="3">
        <f t="shared" si="35"/>
        <v>0.7999999999992724</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12915.01</v>
      </c>
      <c r="D1055" s="2">
        <f>BILANCA!E50</f>
        <v>13720.74</v>
      </c>
      <c r="E1055" s="2">
        <v>0</v>
      </c>
      <c r="F1055" s="2">
        <v>0</v>
      </c>
      <c r="G1055" s="3">
        <f t="shared" si="38"/>
        <v>1816.0420499999998</v>
      </c>
      <c r="H1055" s="3">
        <f t="shared" si="35"/>
        <v>0.27000000000043656</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73465.33</v>
      </c>
      <c r="D1059" s="2">
        <f>BILANCA!E54</f>
        <v>84096.99</v>
      </c>
      <c r="E1059" s="2">
        <v>0</v>
      </c>
      <c r="F1059" s="2">
        <v>0</v>
      </c>
      <c r="G1059" s="3">
        <f t="shared" si="38"/>
        <v>11841.306190000001</v>
      </c>
      <c r="H1059" s="3">
        <f t="shared" si="35"/>
        <v>0.33999999999650754</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73465.33</v>
      </c>
      <c r="D1060" s="2">
        <f>BILANCA!E55</f>
        <v>84096.99</v>
      </c>
      <c r="E1060" s="2">
        <v>0</v>
      </c>
      <c r="F1060" s="2">
        <v>0</v>
      </c>
      <c r="G1060" s="3">
        <f t="shared" si="38"/>
        <v>12082.9655</v>
      </c>
      <c r="H1060" s="3">
        <f t="shared" si="35"/>
        <v>0.33999999999650754</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188294.99</v>
      </c>
      <c r="D1061" s="2">
        <f>BILANCA!E56</f>
        <v>136015.10999999999</v>
      </c>
      <c r="E1061" s="2">
        <v>0</v>
      </c>
      <c r="F1061" s="2">
        <v>0</v>
      </c>
      <c r="G1061" s="3">
        <f t="shared" si="38"/>
        <v>23476.585709999996</v>
      </c>
      <c r="H1061" s="3">
        <f t="shared" si="35"/>
        <v>0.11999999999534339</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188294.99</v>
      </c>
      <c r="D1062" s="2">
        <f>BILANCA!E57</f>
        <v>136015.10999999999</v>
      </c>
      <c r="E1062" s="2">
        <v>0</v>
      </c>
      <c r="F1062" s="2">
        <v>0</v>
      </c>
      <c r="G1062" s="3">
        <f t="shared" si="38"/>
        <v>23936.910919999995</v>
      </c>
      <c r="H1062" s="3">
        <f t="shared" si="35"/>
        <v>0.11999999999534339</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212601.55</v>
      </c>
      <c r="D1074" s="2">
        <f>BILANCA!E69</f>
        <v>301960.13999999996</v>
      </c>
      <c r="E1074" s="2">
        <v>0</v>
      </c>
      <c r="F1074" s="2">
        <v>0</v>
      </c>
      <c r="G1074" s="3">
        <f t="shared" si="38"/>
        <v>52257.397119999994</v>
      </c>
      <c r="H1074" s="3">
        <f t="shared" si="35"/>
        <v>0.58999999996740371</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111548.97</v>
      </c>
      <c r="D1075" s="2">
        <f>BILANCA!E70</f>
        <v>178574.38999999998</v>
      </c>
      <c r="E1075" s="2">
        <v>0</v>
      </c>
      <c r="F1075" s="2">
        <v>0</v>
      </c>
      <c r="G1075" s="3">
        <f t="shared" si="38"/>
        <v>30465.353749999998</v>
      </c>
      <c r="H1075" s="3">
        <f t="shared" si="35"/>
        <v>0.41999999998370185</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111481.94</v>
      </c>
      <c r="D1076" s="2">
        <f>BILANCA!E71</f>
        <v>178344.65</v>
      </c>
      <c r="E1076" s="2">
        <v>0</v>
      </c>
      <c r="F1076" s="2">
        <v>0</v>
      </c>
      <c r="G1076" s="3">
        <f t="shared" si="38"/>
        <v>30899.30184</v>
      </c>
      <c r="H1076" s="3">
        <f t="shared" si="35"/>
        <v>0.41000000000349246</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111481.94</v>
      </c>
      <c r="D1078" s="2">
        <f>BILANCA!E73</f>
        <v>178344.65</v>
      </c>
      <c r="E1078" s="2">
        <v>0</v>
      </c>
      <c r="F1078" s="2">
        <v>0</v>
      </c>
      <c r="G1078" s="3">
        <f t="shared" si="38"/>
        <v>31835.644319999999</v>
      </c>
      <c r="H1078" s="3">
        <f t="shared" si="35"/>
        <v>0.41000000000349246</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67.03</v>
      </c>
      <c r="D1085" s="2">
        <f>BILANCA!E80</f>
        <v>229.74</v>
      </c>
      <c r="E1085" s="2">
        <v>0</v>
      </c>
      <c r="F1085" s="2">
        <v>0</v>
      </c>
      <c r="G1085" s="3">
        <f t="shared" si="38"/>
        <v>39.488250000000001</v>
      </c>
      <c r="H1085" s="3">
        <f t="shared" si="35"/>
        <v>0.28999999999999204</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6048.54</v>
      </c>
      <c r="D1087" s="2">
        <f>BILANCA!E82</f>
        <v>5585.7199999999993</v>
      </c>
      <c r="E1087" s="2">
        <v>0</v>
      </c>
      <c r="F1087" s="2">
        <v>0</v>
      </c>
      <c r="G1087" s="3">
        <f t="shared" si="38"/>
        <v>1325.9384599999998</v>
      </c>
      <c r="H1087" s="3">
        <f t="shared" si="35"/>
        <v>0.74000000000069122</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150.94</v>
      </c>
      <c r="D1090" s="2">
        <f>BILANCA!E85</f>
        <v>150.94</v>
      </c>
      <c r="E1090" s="2">
        <v>0</v>
      </c>
      <c r="F1090" s="2">
        <v>0</v>
      </c>
      <c r="G1090" s="3">
        <f t="shared" si="38"/>
        <v>36.2256</v>
      </c>
      <c r="H1090" s="3">
        <f t="shared" si="35"/>
        <v>0.12000000000000455</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5897.6</v>
      </c>
      <c r="D1092" s="2">
        <f>BILANCA!E87</f>
        <v>5434.78</v>
      </c>
      <c r="E1092" s="2">
        <v>0</v>
      </c>
      <c r="F1092" s="2">
        <v>0</v>
      </c>
      <c r="G1092" s="3">
        <f t="shared" si="38"/>
        <v>1374.9071200000001</v>
      </c>
      <c r="H1092" s="3">
        <f t="shared" si="35"/>
        <v>0.61999999999989086</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1.33</v>
      </c>
      <c r="D1140" s="2">
        <f>BILANCA!E135</f>
        <v>1.33</v>
      </c>
      <c r="E1140" s="2">
        <v>0</v>
      </c>
      <c r="F1140" s="2">
        <v>0</v>
      </c>
      <c r="G1140" s="3">
        <f t="shared" si="38"/>
        <v>0.51870000000000005</v>
      </c>
      <c r="H1140" s="3">
        <f t="shared" si="41"/>
        <v>0.66000000000000014</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1.33</v>
      </c>
      <c r="D1141" s="2">
        <f>BILANCA!E136</f>
        <v>1.33</v>
      </c>
      <c r="E1141" s="2">
        <v>0</v>
      </c>
      <c r="F1141" s="2">
        <v>0</v>
      </c>
      <c r="G1141" s="3">
        <f t="shared" si="38"/>
        <v>0.5226900000000001</v>
      </c>
      <c r="H1141" s="3">
        <f t="shared" si="41"/>
        <v>0.66000000000000014</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1.33</v>
      </c>
      <c r="D1145" s="2">
        <f>BILANCA!E140</f>
        <v>1.33</v>
      </c>
      <c r="E1145" s="2">
        <v>0</v>
      </c>
      <c r="F1145" s="2">
        <v>0</v>
      </c>
      <c r="G1145" s="3">
        <f t="shared" si="38"/>
        <v>0.53865000000000007</v>
      </c>
      <c r="H1145" s="3">
        <f t="shared" si="41"/>
        <v>0.66000000000000014</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95002.709999999992</v>
      </c>
      <c r="D1152" s="2">
        <f>BILANCA!E147</f>
        <v>117773.12</v>
      </c>
      <c r="E1152" s="2">
        <v>0</v>
      </c>
      <c r="F1152" s="2">
        <v>0</v>
      </c>
      <c r="G1152" s="3">
        <f t="shared" si="38"/>
        <v>46937.950899999996</v>
      </c>
      <c r="H1152" s="3">
        <f t="shared" si="41"/>
        <v>0.41000000000349246</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22413.21</v>
      </c>
      <c r="D1153" s="2">
        <f>BILANCA!E148</f>
        <v>8002.46</v>
      </c>
      <c r="E1153" s="2">
        <v>0</v>
      </c>
      <c r="F1153" s="2">
        <v>0</v>
      </c>
      <c r="G1153" s="3">
        <f t="shared" si="38"/>
        <v>5493.7925899999991</v>
      </c>
      <c r="H1153" s="3">
        <f t="shared" si="41"/>
        <v>0.66999999999916326</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868.28</v>
      </c>
      <c r="D1155" s="2">
        <f>BILANCA!E150</f>
        <v>34703.619999999995</v>
      </c>
      <c r="E1155" s="2">
        <v>0</v>
      </c>
      <c r="F1155" s="2">
        <v>0</v>
      </c>
      <c r="G1155" s="3">
        <f t="shared" si="38"/>
        <v>10189.950399999998</v>
      </c>
      <c r="H1155" s="3">
        <f t="shared" si="41"/>
        <v>0.66000000000462933</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724.58</v>
      </c>
      <c r="D1158" s="2">
        <f>BILANCA!E153</f>
        <v>2147.0500000000002</v>
      </c>
      <c r="E1158" s="2">
        <v>0</v>
      </c>
      <c r="F1158" s="2">
        <v>0</v>
      </c>
      <c r="G1158" s="3">
        <f t="shared" si="38"/>
        <v>742.76463999999999</v>
      </c>
      <c r="H1158" s="3">
        <f t="shared" si="41"/>
        <v>0.47000000000014097</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143.69999999999999</v>
      </c>
      <c r="D1159" s="2">
        <f>BILANCA!E154</f>
        <v>143.69999999999999</v>
      </c>
      <c r="E1159" s="2">
        <v>0</v>
      </c>
      <c r="F1159" s="2">
        <v>0</v>
      </c>
      <c r="G1159" s="3">
        <f t="shared" si="38"/>
        <v>64.233899999999991</v>
      </c>
      <c r="H1159" s="3">
        <f t="shared" si="41"/>
        <v>0.60000000000002274</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32412.87</v>
      </c>
      <c r="E1163" s="2">
        <v>0</v>
      </c>
      <c r="F1163" s="2">
        <v>0</v>
      </c>
      <c r="G1163" s="3">
        <f t="shared" si="38"/>
        <v>9918.3382199999996</v>
      </c>
      <c r="H1163" s="3">
        <f t="shared" si="41"/>
        <v>0.13000000000101863</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7210.7</v>
      </c>
      <c r="D1164" s="2">
        <f>BILANCA!E159</f>
        <v>9995.15</v>
      </c>
      <c r="E1164" s="2">
        <v>0</v>
      </c>
      <c r="F1164" s="2">
        <v>0</v>
      </c>
      <c r="G1164" s="3">
        <f t="shared" si="38"/>
        <v>4188.9539999999997</v>
      </c>
      <c r="H1164" s="3">
        <f t="shared" si="41"/>
        <v>0.4499999999998181</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136908.85999999999</v>
      </c>
      <c r="D1165" s="2">
        <f>BILANCA!E160</f>
        <v>120276.13</v>
      </c>
      <c r="E1165" s="2">
        <v>0</v>
      </c>
      <c r="F1165" s="2">
        <v>0</v>
      </c>
      <c r="G1165" s="3">
        <f t="shared" si="38"/>
        <v>58506.473599999998</v>
      </c>
      <c r="H1165" s="3">
        <f t="shared" si="41"/>
        <v>0.27000000001862645</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461.29</v>
      </c>
      <c r="D1166" s="2">
        <f>BILANCA!E161</f>
        <v>0</v>
      </c>
      <c r="E1166" s="2">
        <v>0</v>
      </c>
      <c r="F1166" s="2">
        <v>0</v>
      </c>
      <c r="G1166" s="3">
        <f t="shared" si="38"/>
        <v>71.961240000000004</v>
      </c>
      <c r="H1166" s="3">
        <f t="shared" si="41"/>
        <v>0.29000000000002046</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72859.63</v>
      </c>
      <c r="D1169" s="2">
        <f>BILANCA!E164</f>
        <v>55204.24</v>
      </c>
      <c r="E1169" s="2">
        <v>0</v>
      </c>
      <c r="F1169" s="2">
        <v>0</v>
      </c>
      <c r="G1169" s="3">
        <f t="shared" si="38"/>
        <v>29139.629489999999</v>
      </c>
      <c r="H1169" s="3">
        <f t="shared" si="41"/>
        <v>0.60999999999330612</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25.579999999999927</v>
      </c>
      <c r="E1170" s="2">
        <v>0</v>
      </c>
      <c r="F1170" s="2">
        <v>0</v>
      </c>
      <c r="G1170" s="3">
        <f t="shared" si="38"/>
        <v>8.185599999999976</v>
      </c>
      <c r="H1170" s="3">
        <f t="shared" si="41"/>
        <v>0.42000000000007276</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2719.22</v>
      </c>
      <c r="D1171" s="2">
        <f>BILANCA!E166</f>
        <v>2719.22</v>
      </c>
      <c r="E1171" s="2">
        <v>0</v>
      </c>
      <c r="F1171" s="2">
        <v>0</v>
      </c>
      <c r="G1171" s="3">
        <f t="shared" si="38"/>
        <v>1313.3832600000001</v>
      </c>
      <c r="H1171" s="3">
        <f t="shared" si="41"/>
        <v>0.43999999999959982</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2719.22</v>
      </c>
      <c r="D1175" s="2">
        <f>BILANCA!E170</f>
        <v>2693.64</v>
      </c>
      <c r="E1175" s="2">
        <v>0</v>
      </c>
      <c r="F1175" s="2">
        <v>0</v>
      </c>
      <c r="G1175" s="3">
        <f t="shared" si="38"/>
        <v>1337.5725</v>
      </c>
      <c r="H1175" s="3">
        <f t="shared" si="41"/>
        <v>0.57999999999992724</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3440293.89</v>
      </c>
      <c r="D1180" s="2">
        <f>BILANCA!E176</f>
        <v>3191129.1</v>
      </c>
      <c r="E1180" s="2">
        <v>0</v>
      </c>
      <c r="F1180" s="2">
        <v>0</v>
      </c>
      <c r="G1180" s="3">
        <f t="shared" si="38"/>
        <v>1669833.8553000002</v>
      </c>
      <c r="H1180" s="3">
        <f t="shared" si="41"/>
        <v>0.2099999999627471</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210305.62</v>
      </c>
      <c r="D1181" s="2">
        <f>BILANCA!E177</f>
        <v>95507.12</v>
      </c>
      <c r="E1181" s="2">
        <v>0</v>
      </c>
      <c r="F1181" s="2">
        <v>0</v>
      </c>
      <c r="G1181" s="3">
        <f t="shared" si="38"/>
        <v>68625.696060000002</v>
      </c>
      <c r="H1181" s="3">
        <f t="shared" si="41"/>
        <v>0.5</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125013.9</v>
      </c>
      <c r="D1182" s="2">
        <f>BILANCA!E178</f>
        <v>83863.56</v>
      </c>
      <c r="E1182" s="2">
        <v>0</v>
      </c>
      <c r="F1182" s="2">
        <v>0</v>
      </c>
      <c r="G1182" s="3">
        <f t="shared" si="38"/>
        <v>50351.455439999991</v>
      </c>
      <c r="H1182" s="3">
        <f t="shared" si="41"/>
        <v>0.54000000000814907</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14234.84</v>
      </c>
      <c r="D1183" s="2">
        <f>BILANCA!E179</f>
        <v>16702.29</v>
      </c>
      <c r="E1183" s="2">
        <v>0</v>
      </c>
      <c r="F1183" s="2">
        <v>0</v>
      </c>
      <c r="G1183" s="3">
        <f t="shared" si="38"/>
        <v>8241.6196600000003</v>
      </c>
      <c r="H1183" s="3">
        <f t="shared" si="41"/>
        <v>0.4500000000007276</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68284</v>
      </c>
      <c r="D1184" s="2">
        <f>BILANCA!E180</f>
        <v>47013.74</v>
      </c>
      <c r="E1184" s="2">
        <v>0</v>
      </c>
      <c r="F1184" s="2">
        <v>0</v>
      </c>
      <c r="G1184" s="3">
        <f t="shared" si="38"/>
        <v>28242.197519999998</v>
      </c>
      <c r="H1184" s="3">
        <f t="shared" si="41"/>
        <v>0.26000000000203727</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6460.42</v>
      </c>
      <c r="D1185" s="2">
        <f>BILANCA!E181</f>
        <v>521.85</v>
      </c>
      <c r="E1185" s="2">
        <v>0</v>
      </c>
      <c r="F1185" s="2">
        <v>0</v>
      </c>
      <c r="G1185" s="3">
        <f t="shared" si="38"/>
        <v>1313.221</v>
      </c>
      <c r="H1185" s="3">
        <f t="shared" si="41"/>
        <v>0.57000000000005002</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6460.42</v>
      </c>
      <c r="D1188" s="2">
        <f>BILANCA!E184</f>
        <v>521.85</v>
      </c>
      <c r="E1188" s="2">
        <v>0</v>
      </c>
      <c r="F1188" s="2">
        <v>0</v>
      </c>
      <c r="G1188" s="3">
        <f t="shared" si="38"/>
        <v>1335.7333599999999</v>
      </c>
      <c r="H1188" s="3">
        <f t="shared" si="41"/>
        <v>0.57000000000005002</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702.69</v>
      </c>
      <c r="D1198" s="2">
        <f>BILANCA!E194</f>
        <v>2339.0700000000002</v>
      </c>
      <c r="E1198" s="2">
        <v>0</v>
      </c>
      <c r="F1198" s="2">
        <v>0</v>
      </c>
      <c r="G1198" s="3">
        <f t="shared" si="38"/>
        <v>1011.5960400000001</v>
      </c>
      <c r="H1198" s="3">
        <f t="shared" si="41"/>
        <v>0.38000000000010914</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35331.949999999997</v>
      </c>
      <c r="D1200" s="2">
        <f>BILANCA!E196</f>
        <v>17286.61</v>
      </c>
      <c r="E1200" s="2">
        <v>0</v>
      </c>
      <c r="F1200" s="2">
        <v>0</v>
      </c>
      <c r="G1200" s="3">
        <f t="shared" si="38"/>
        <v>13281.9823</v>
      </c>
      <c r="H1200" s="3">
        <f t="shared" si="41"/>
        <v>0.44000000000232831</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85291.72</v>
      </c>
      <c r="D1201" s="2">
        <f>BILANCA!E197</f>
        <v>0</v>
      </c>
      <c r="E1201" s="2">
        <v>0</v>
      </c>
      <c r="F1201" s="2">
        <v>0</v>
      </c>
      <c r="G1201" s="3">
        <f t="shared" si="38"/>
        <v>16290.71852</v>
      </c>
      <c r="H1201" s="3">
        <f t="shared" si="41"/>
        <v>0.27999999999883585</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85291.72</v>
      </c>
      <c r="D1202" s="2">
        <f>BILANCA!E198</f>
        <v>0</v>
      </c>
      <c r="E1202" s="2">
        <v>0</v>
      </c>
      <c r="F1202" s="2">
        <v>0</v>
      </c>
      <c r="G1202" s="3">
        <f t="shared" ref="G1202:G1206" si="44">B1202/1000*C1202+B1202/500*D1202</f>
        <v>16376.010240000001</v>
      </c>
      <c r="H1202" s="3">
        <f t="shared" ref="H1202:H1206" si="45">ABS(C1202-ROUND(C1202,0))+ABS(D1202-ROUND(D1202,0))</f>
        <v>0.27999999999883585</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11643.56</v>
      </c>
      <c r="E1251" s="2">
        <v>0</v>
      </c>
      <c r="F1251" s="2">
        <v>0</v>
      </c>
      <c r="G1251" s="3">
        <f>B1251/1000*C1251+B1251/500*D1251</f>
        <v>5612.1959199999992</v>
      </c>
      <c r="H1251" s="3">
        <f>ABS(C1251-ROUND(C1251,0))+ABS(D1251-ROUND(D1251,0))</f>
        <v>0.44000000000050932</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3229988.27</v>
      </c>
      <c r="D1255" s="2">
        <f>BILANCA!E251</f>
        <v>3095621.98</v>
      </c>
      <c r="E1255" s="2">
        <v>0</v>
      </c>
      <c r="F1255" s="2">
        <v>0</v>
      </c>
      <c r="G1255" s="3">
        <f t="shared" si="38"/>
        <v>2308201.8963500001</v>
      </c>
      <c r="H1255" s="3">
        <f t="shared" si="41"/>
        <v>0.2900000000372529</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3227693.65</v>
      </c>
      <c r="D1256" s="2">
        <f>BILANCA!E252</f>
        <v>2889170.28</v>
      </c>
      <c r="E1256" s="2">
        <v>0</v>
      </c>
      <c r="F1256" s="2">
        <v>0</v>
      </c>
      <c r="G1256" s="3">
        <f t="shared" si="38"/>
        <v>2215484.4156599999</v>
      </c>
      <c r="H1256" s="3">
        <f t="shared" si="41"/>
        <v>0.62999999988824129</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3227693.65</v>
      </c>
      <c r="D1257" s="2">
        <f>BILANCA!E253</f>
        <v>2889170.28</v>
      </c>
      <c r="E1257" s="2">
        <v>0</v>
      </c>
      <c r="F1257" s="2">
        <v>0</v>
      </c>
      <c r="G1257" s="3">
        <f t="shared" si="38"/>
        <v>2224490.4498699997</v>
      </c>
      <c r="H1257" s="3">
        <f t="shared" si="41"/>
        <v>0.62999999988824129</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-92708.030000000028</v>
      </c>
      <c r="D1259" s="2">
        <f>BILANCA!E255</f>
        <v>88653</v>
      </c>
      <c r="E1259" s="2">
        <v>0</v>
      </c>
      <c r="F1259" s="2">
        <v>0</v>
      </c>
      <c r="G1259" s="3">
        <f t="shared" si="38"/>
        <v>21064.894529999998</v>
      </c>
      <c r="H1259" s="3">
        <f t="shared" si="41"/>
        <v>3.0000000027939677E-2</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755963.34</v>
      </c>
      <c r="D1260" s="2">
        <f>BILANCA!E256</f>
        <v>440495.55</v>
      </c>
      <c r="E1260" s="2">
        <v>0</v>
      </c>
      <c r="F1260" s="2">
        <v>0</v>
      </c>
      <c r="G1260" s="3">
        <f t="shared" si="38"/>
        <v>409238.61</v>
      </c>
      <c r="H1260" s="3">
        <f t="shared" si="41"/>
        <v>0.78999999997904524</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755963.34</v>
      </c>
      <c r="D1261" s="2">
        <f>BILANCA!E257</f>
        <v>440495.55</v>
      </c>
      <c r="E1261" s="2">
        <v>0</v>
      </c>
      <c r="F1261" s="2">
        <v>0</v>
      </c>
      <c r="G1261" s="3">
        <f t="shared" si="38"/>
        <v>410875.56443999999</v>
      </c>
      <c r="H1261" s="3">
        <f t="shared" si="41"/>
        <v>0.78999999997904524</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848671.37</v>
      </c>
      <c r="D1264" s="2">
        <f>BILANCA!E260</f>
        <v>351842.55</v>
      </c>
      <c r="E1264" s="2">
        <v>0</v>
      </c>
      <c r="F1264" s="2">
        <v>0</v>
      </c>
      <c r="G1264" s="3">
        <f t="shared" si="38"/>
        <v>394298.54338000005</v>
      </c>
      <c r="H1264" s="3">
        <f t="shared" si="41"/>
        <v>0.82000000000698492</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818823.96</v>
      </c>
      <c r="D1266" s="2">
        <f>BILANCA!E262</f>
        <v>351842.55</v>
      </c>
      <c r="E1266" s="2">
        <v>0</v>
      </c>
      <c r="F1266" s="2">
        <v>0</v>
      </c>
      <c r="G1266" s="3">
        <f t="shared" si="38"/>
        <v>389762.31935999996</v>
      </c>
      <c r="H1266" s="3">
        <f t="shared" si="41"/>
        <v>0.49000000004889444</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29847.41</v>
      </c>
      <c r="D1267" s="2">
        <f>BILANCA!E263</f>
        <v>0</v>
      </c>
      <c r="E1267" s="2">
        <v>0</v>
      </c>
      <c r="F1267" s="2">
        <v>0</v>
      </c>
      <c r="G1267" s="3">
        <f t="shared" si="38"/>
        <v>7670.7843700000003</v>
      </c>
      <c r="H1267" s="3">
        <f t="shared" si="41"/>
        <v>0.40999999999985448</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95002.65</v>
      </c>
      <c r="D1278" s="2">
        <f>BILANCA!E274</f>
        <v>117773.12</v>
      </c>
      <c r="E1278" s="2">
        <v>0</v>
      </c>
      <c r="F1278" s="2">
        <v>0</v>
      </c>
      <c r="G1278" s="3">
        <f t="shared" si="38"/>
        <v>88587.10252</v>
      </c>
      <c r="H1278" s="3">
        <f t="shared" si="41"/>
        <v>0.47000000000116415</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8002.46</v>
      </c>
      <c r="E1279" s="2">
        <v>0</v>
      </c>
      <c r="F1279" s="2">
        <v>0</v>
      </c>
      <c r="G1279" s="3">
        <f t="shared" ref="G1279:G1294" si="48">B1279/1000*C1279+B1279/500*D1279</f>
        <v>4305.32348</v>
      </c>
      <c r="H1279" s="3">
        <f t="shared" ref="H1279:H1294" si="49">ABS(C1279-ROUND(C1279,0))+ABS(D1279-ROUND(D1279,0))</f>
        <v>0.46000000000003638</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34703.619999999995</v>
      </c>
      <c r="E1281" s="2">
        <v>0</v>
      </c>
      <c r="F1281" s="2">
        <v>0</v>
      </c>
      <c r="G1281" s="3">
        <f t="shared" si="48"/>
        <v>18809.36204</v>
      </c>
      <c r="H1281" s="3">
        <f t="shared" si="49"/>
        <v>0.38000000000465661</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2147.0500000000002</v>
      </c>
      <c r="E1284" s="2">
        <v>0</v>
      </c>
      <c r="F1284" s="2">
        <v>0</v>
      </c>
      <c r="G1284" s="3">
        <f t="shared" si="48"/>
        <v>1176.5834000000002</v>
      </c>
      <c r="H1284" s="3">
        <f t="shared" si="49"/>
        <v>5.0000000000181899E-2</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143.69999999999999</v>
      </c>
      <c r="E1285" s="2">
        <v>0</v>
      </c>
      <c r="F1285" s="2">
        <v>0</v>
      </c>
      <c r="G1285" s="3">
        <f t="shared" si="48"/>
        <v>79.034999999999997</v>
      </c>
      <c r="H1285" s="3">
        <f t="shared" si="49"/>
        <v>0.30000000000001137</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32412.87</v>
      </c>
      <c r="E1289" s="2">
        <v>0</v>
      </c>
      <c r="F1289" s="2">
        <v>0</v>
      </c>
      <c r="G1289" s="3">
        <f t="shared" si="48"/>
        <v>18086.381460000001</v>
      </c>
      <c r="H1289" s="3">
        <f t="shared" si="49"/>
        <v>0.13000000000101863</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4580.3500000000004</v>
      </c>
      <c r="E1290" s="2">
        <v>0</v>
      </c>
      <c r="F1290" s="2">
        <v>0</v>
      </c>
      <c r="G1290" s="3">
        <f t="shared" si="48"/>
        <v>2564.9960000000005</v>
      </c>
      <c r="H1290" s="3">
        <f t="shared" si="49"/>
        <v>0.3500000000003638</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0</v>
      </c>
      <c r="D1291" s="2">
        <f>BILANCA!E287</f>
        <v>70486.69</v>
      </c>
      <c r="E1291" s="2">
        <v>0</v>
      </c>
      <c r="F1291" s="2">
        <v>0</v>
      </c>
      <c r="G1291" s="3">
        <f t="shared" si="48"/>
        <v>39613.519780000002</v>
      </c>
      <c r="H1291" s="3">
        <f t="shared" si="49"/>
        <v>0.30999999999767169</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95002.65</v>
      </c>
      <c r="D1292" s="2">
        <f>BILANCA!E288</f>
        <v>0</v>
      </c>
      <c r="E1292" s="2">
        <v>0</v>
      </c>
      <c r="F1292" s="2">
        <v>0</v>
      </c>
      <c r="G1292" s="3">
        <f t="shared" si="48"/>
        <v>26790.747299999995</v>
      </c>
      <c r="H1292" s="3">
        <f t="shared" si="49"/>
        <v>0.35000000000582077</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25.58</v>
      </c>
      <c r="E1295" s="2">
        <v>0</v>
      </c>
      <c r="F1295" s="2">
        <v>0</v>
      </c>
      <c r="G1295" s="3">
        <f t="shared" si="38"/>
        <v>14.580599999999997</v>
      </c>
      <c r="H1295" s="3">
        <f t="shared" si="41"/>
        <v>0.42000000000000171</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25.58</v>
      </c>
      <c r="E1296" s="2">
        <v>0</v>
      </c>
      <c r="F1296" s="2">
        <v>0</v>
      </c>
      <c r="G1296" s="3">
        <f t="shared" ref="G1296:G1299" si="50">B1296/1000*C1296+B1296/500*D1296</f>
        <v>14.631759999999998</v>
      </c>
      <c r="H1296" s="3">
        <f t="shared" ref="H1296:H1299" si="51">ABS(C1296-ROUND(C1296,0))+ABS(D1296-ROUND(D1296,0))</f>
        <v>0.42000000000000171</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222616.95999999999</v>
      </c>
      <c r="D1301" s="2">
        <f>BILANCA!E297</f>
        <v>565595.61</v>
      </c>
      <c r="E1301" s="2">
        <v>0</v>
      </c>
      <c r="F1301" s="2">
        <v>0</v>
      </c>
      <c r="G1301" s="3">
        <f t="shared" si="38"/>
        <v>393958.18037999998</v>
      </c>
      <c r="H1301" s="3">
        <f t="shared" si="41"/>
        <v>0.43000000002211891</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222616.95999999999</v>
      </c>
      <c r="D1302" s="2">
        <f>BILANCA!E298</f>
        <v>565595.61</v>
      </c>
      <c r="E1302" s="2">
        <v>0</v>
      </c>
      <c r="F1302" s="2">
        <v>0</v>
      </c>
      <c r="G1302" s="3">
        <f t="shared" si="38"/>
        <v>395311.98855999997</v>
      </c>
      <c r="H1302" s="3">
        <f t="shared" si="41"/>
        <v>0.43000000002211891</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166876.12</v>
      </c>
      <c r="D1305" s="2">
        <f>BILANCA!E302</f>
        <v>171544.78</v>
      </c>
      <c r="E1305" s="2">
        <v>0</v>
      </c>
      <c r="F1305" s="2">
        <v>0</v>
      </c>
      <c r="G1305" s="3">
        <f t="shared" si="38"/>
        <v>150439.8756</v>
      </c>
      <c r="H1305" s="3">
        <f t="shared" si="41"/>
        <v>0.33999999999650754</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986.22</v>
      </c>
      <c r="D1306" s="2">
        <f>BILANCA!E303</f>
        <v>1432.58</v>
      </c>
      <c r="E1306" s="2">
        <v>0</v>
      </c>
      <c r="F1306" s="2">
        <v>0</v>
      </c>
      <c r="G1306" s="3">
        <f t="shared" si="38"/>
        <v>1140.00848</v>
      </c>
      <c r="H1306" s="3">
        <f t="shared" si="41"/>
        <v>0.64000000000010004</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2719.22</v>
      </c>
      <c r="D1308" s="2">
        <f>BILANCA!E305</f>
        <v>2719.22</v>
      </c>
      <c r="E1308" s="2">
        <v>0</v>
      </c>
      <c r="F1308" s="2">
        <v>0</v>
      </c>
      <c r="G1308" s="3">
        <f t="shared" ref="G1308:G1581" si="52">B1308/1000*C1308+B1308/500*D1308</f>
        <v>2430.9826800000001</v>
      </c>
      <c r="H1308" s="3">
        <f t="shared" si="41"/>
        <v>0.43999999999959982</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0</v>
      </c>
      <c r="D1311" s="2">
        <f>BILANCA!E308</f>
        <v>1087.72</v>
      </c>
      <c r="E1311" s="2">
        <v>0</v>
      </c>
      <c r="F1311" s="2">
        <v>0</v>
      </c>
      <c r="G1311" s="3">
        <f t="shared" si="52"/>
        <v>654.80744000000004</v>
      </c>
      <c r="H1311" s="3">
        <f t="shared" si="41"/>
        <v>0.27999999999997272</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5688.17</v>
      </c>
      <c r="D1312" s="2">
        <f>BILANCA!E309</f>
        <v>4137.63</v>
      </c>
      <c r="E1312" s="2">
        <v>0</v>
      </c>
      <c r="F1312" s="2">
        <v>0</v>
      </c>
      <c r="G1312" s="3">
        <f t="shared" si="52"/>
        <v>4216.95586</v>
      </c>
      <c r="H1312" s="3">
        <f t="shared" si="41"/>
        <v>0.53999999999996362</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209.43</v>
      </c>
      <c r="D1314" s="2">
        <f>BILANCA!E311</f>
        <v>209.43</v>
      </c>
      <c r="E1314" s="2">
        <v>0</v>
      </c>
      <c r="F1314" s="2">
        <v>0</v>
      </c>
      <c r="G1314" s="3">
        <f t="shared" si="52"/>
        <v>191.00015999999999</v>
      </c>
      <c r="H1314" s="3">
        <f t="shared" si="41"/>
        <v>0.86000000000001364</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87201.97</v>
      </c>
      <c r="D1339" s="2">
        <f>BILANCA!E336</f>
        <v>35849.85</v>
      </c>
      <c r="E1339" s="2">
        <v>0</v>
      </c>
      <c r="F1339" s="2">
        <v>0</v>
      </c>
      <c r="G1339" s="3">
        <f t="shared" si="52"/>
        <v>52278.649430000005</v>
      </c>
      <c r="H1339" s="3">
        <f t="shared" si="41"/>
        <v>0.18000000000029104</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37811.93</v>
      </c>
      <c r="D1340" s="2">
        <f>BILANCA!E337</f>
        <v>48013.71</v>
      </c>
      <c r="E1340" s="2">
        <v>0</v>
      </c>
      <c r="F1340" s="2">
        <v>0</v>
      </c>
      <c r="G1340" s="3">
        <f t="shared" si="52"/>
        <v>44166.985500000003</v>
      </c>
      <c r="H1340" s="3">
        <f t="shared" si="41"/>
        <v>0.36000000000058208</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85291.72</v>
      </c>
      <c r="D1342" s="2">
        <f>BILANCA!E339</f>
        <v>0</v>
      </c>
      <c r="E1342" s="2">
        <v>0</v>
      </c>
      <c r="F1342" s="2">
        <v>0</v>
      </c>
      <c r="G1342" s="3">
        <f t="shared" si="52"/>
        <v>28316.851040000001</v>
      </c>
      <c r="H1342" s="3">
        <f t="shared" si="41"/>
        <v>0.27999999999883585</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4414.72</v>
      </c>
      <c r="E1368" s="2">
        <v>0</v>
      </c>
      <c r="F1368" s="2">
        <v>0</v>
      </c>
      <c r="G1368" s="3">
        <f t="shared" si="57"/>
        <v>3160.9395199999999</v>
      </c>
      <c r="H1368" s="3">
        <f t="shared" si="58"/>
        <v>0.27999999999974534</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6760.2</v>
      </c>
      <c r="E1370" s="2">
        <v>0</v>
      </c>
      <c r="F1370" s="2">
        <v>0</v>
      </c>
      <c r="G1370" s="3">
        <f t="shared" si="57"/>
        <v>4867.3440000000001</v>
      </c>
      <c r="H1370" s="3">
        <f t="shared" si="58"/>
        <v>0.1999999999998181</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99.88</v>
      </c>
      <c r="E1371" s="2">
        <v>0</v>
      </c>
      <c r="F1371" s="2">
        <v>0</v>
      </c>
      <c r="G1371" s="3">
        <f t="shared" si="57"/>
        <v>72.11336</v>
      </c>
      <c r="H1371" s="3">
        <f t="shared" si="58"/>
        <v>0.12000000000000455</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368.76</v>
      </c>
      <c r="E1372" s="2">
        <v>0</v>
      </c>
      <c r="F1372" s="2">
        <v>0</v>
      </c>
      <c r="G1372" s="3">
        <f t="shared" ref="G1372:G1389" si="59">B1372/1000*C1372+B1372/500*D1372</f>
        <v>266.98223999999999</v>
      </c>
      <c r="H1372" s="3">
        <f t="shared" ref="H1372:H1389" si="60">ABS(C1372-ROUND(C1372,0))+ABS(D1372-ROUND(D1372,0))</f>
        <v>0.24000000000000909</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33864.959999999999</v>
      </c>
      <c r="E1392" s="2">
        <v>0</v>
      </c>
      <c r="F1392" s="2">
        <v>0</v>
      </c>
      <c r="G1392" s="3">
        <f t="shared" si="61"/>
        <v>25872.829440000001</v>
      </c>
      <c r="H1392" s="3">
        <f t="shared" si="62"/>
        <v>4.0000000000873115E-2</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321752</v>
      </c>
      <c r="E1394" s="2">
        <v>0</v>
      </c>
      <c r="F1394" s="2">
        <v>0</v>
      </c>
      <c r="G1394" s="3">
        <f t="shared" si="61"/>
        <v>247105.53599999999</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72962.5</v>
      </c>
      <c r="E1396" s="2">
        <v>0</v>
      </c>
      <c r="F1396" s="2">
        <v>0</v>
      </c>
      <c r="G1396" s="3">
        <f t="shared" si="61"/>
        <v>56327.05</v>
      </c>
      <c r="H1396" s="3">
        <f t="shared" si="62"/>
        <v>0.5</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137016.15</v>
      </c>
      <c r="E1399" s="2">
        <v>0</v>
      </c>
      <c r="F1399" s="2">
        <v>0</v>
      </c>
      <c r="G1399" s="3">
        <f t="shared" si="61"/>
        <v>106598.5647</v>
      </c>
      <c r="H1399" s="3">
        <f t="shared" si="62"/>
        <v>0.14999999999417923</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222616.95999999999</v>
      </c>
      <c r="D1400" s="14">
        <f>BILANCA!E397</f>
        <v>0</v>
      </c>
      <c r="E1400" s="14">
        <v>0</v>
      </c>
      <c r="F1400" s="14">
        <v>0</v>
      </c>
      <c r="G1400" s="15">
        <f t="shared" si="52"/>
        <v>86820.614400000006</v>
      </c>
      <c r="H1400" s="15">
        <f t="shared" si="41"/>
        <v>4.0000000008149073E-2</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408873.24</v>
      </c>
      <c r="D1401" s="7">
        <f>'RAS-funkcijski'!E5</f>
        <v>448986.29999999993</v>
      </c>
      <c r="E1401" s="7">
        <v>0</v>
      </c>
      <c r="F1401" s="7">
        <v>0</v>
      </c>
      <c r="G1401" s="8">
        <f t="shared" si="52"/>
        <v>1306.84584</v>
      </c>
      <c r="H1401" s="8">
        <f t="shared" si="41"/>
        <v>0.53999999992083758</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96351.679999999993</v>
      </c>
      <c r="D1402" s="2">
        <f>'RAS-funkcijski'!E6</f>
        <v>124971.34</v>
      </c>
      <c r="E1402" s="2">
        <v>0</v>
      </c>
      <c r="F1402" s="2">
        <v>0</v>
      </c>
      <c r="G1402" s="3">
        <f t="shared" si="52"/>
        <v>692.58871999999997</v>
      </c>
      <c r="H1402" s="3">
        <f t="shared" si="41"/>
        <v>0.66000000000349246</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96351.679999999993</v>
      </c>
      <c r="D1403" s="2">
        <f>'RAS-funkcijski'!E7</f>
        <v>124971.34</v>
      </c>
      <c r="E1403" s="2">
        <v>0</v>
      </c>
      <c r="F1403" s="2">
        <v>0</v>
      </c>
      <c r="G1403" s="3">
        <f t="shared" si="52"/>
        <v>1038.8830800000001</v>
      </c>
      <c r="H1403" s="3">
        <f t="shared" si="41"/>
        <v>0.66000000000349246</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312521.56</v>
      </c>
      <c r="D1409" s="2">
        <f>'RAS-funkcijski'!E13</f>
        <v>324014.95999999996</v>
      </c>
      <c r="E1409" s="2">
        <v>0</v>
      </c>
      <c r="F1409" s="2">
        <v>0</v>
      </c>
      <c r="G1409" s="3">
        <f t="shared" si="52"/>
        <v>8644.9633199999989</v>
      </c>
      <c r="H1409" s="3">
        <f t="shared" si="41"/>
        <v>0.48000000003958121</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108973.67</v>
      </c>
      <c r="D1410" s="2">
        <f>'RAS-funkcijski'!E14</f>
        <v>114964.66</v>
      </c>
      <c r="E1410" s="2">
        <v>0</v>
      </c>
      <c r="F1410" s="2">
        <v>0</v>
      </c>
      <c r="G1410" s="3">
        <f t="shared" si="52"/>
        <v>3389.0299</v>
      </c>
      <c r="H1410" s="3">
        <f t="shared" si="41"/>
        <v>0.66999999999825377</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203547.89</v>
      </c>
      <c r="D1412" s="2">
        <f>'RAS-funkcijski'!E16</f>
        <v>209050.3</v>
      </c>
      <c r="E1412" s="2">
        <v>0</v>
      </c>
      <c r="F1412" s="2">
        <v>0</v>
      </c>
      <c r="G1412" s="3">
        <f t="shared" si="52"/>
        <v>7459.7818800000005</v>
      </c>
      <c r="H1412" s="3">
        <f t="shared" si="41"/>
        <v>0.40999999997438863</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58373.75</v>
      </c>
      <c r="D1424" s="2">
        <f>'RAS-funkcijski'!E28</f>
        <v>21492.02</v>
      </c>
      <c r="E1424" s="2">
        <v>0</v>
      </c>
      <c r="F1424" s="2">
        <v>0</v>
      </c>
      <c r="G1424" s="3">
        <f t="shared" si="52"/>
        <v>2432.5869600000001</v>
      </c>
      <c r="H1424" s="3">
        <f t="shared" si="41"/>
        <v>0.27000000000043656</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57043.75</v>
      </c>
      <c r="D1426" s="2">
        <f>'RAS-funkcijski'!E30</f>
        <v>19992.02</v>
      </c>
      <c r="E1426" s="2">
        <v>0</v>
      </c>
      <c r="F1426" s="2">
        <v>0</v>
      </c>
      <c r="G1426" s="3">
        <f t="shared" si="52"/>
        <v>2522.7225399999998</v>
      </c>
      <c r="H1426" s="3">
        <f t="shared" si="41"/>
        <v>0.27000000000043656</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1330</v>
      </c>
      <c r="D1430" s="2">
        <f>'RAS-funkcijski'!E34</f>
        <v>1500</v>
      </c>
      <c r="E1430" s="2">
        <v>0</v>
      </c>
      <c r="F1430" s="2">
        <v>0</v>
      </c>
      <c r="G1430" s="3">
        <f t="shared" si="52"/>
        <v>129.9</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366270.3</v>
      </c>
      <c r="D1431" s="2">
        <f>'RAS-funkcijski'!E35</f>
        <v>270088.40999999997</v>
      </c>
      <c r="E1431" s="2">
        <v>0</v>
      </c>
      <c r="F1431" s="2">
        <v>0</v>
      </c>
      <c r="G1431" s="3">
        <f t="shared" si="52"/>
        <v>28099.860719999997</v>
      </c>
      <c r="H1431" s="3">
        <f t="shared" si="41"/>
        <v>0.7099999999627471</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2407.9</v>
      </c>
      <c r="D1435" s="2">
        <f>'RAS-funkcijski'!E39</f>
        <v>4515.8599999999997</v>
      </c>
      <c r="E1435" s="2">
        <v>0</v>
      </c>
      <c r="F1435" s="2">
        <v>0</v>
      </c>
      <c r="G1435" s="3">
        <f t="shared" si="52"/>
        <v>400.38670000000002</v>
      </c>
      <c r="H1435" s="3">
        <f t="shared" si="41"/>
        <v>0.24000000000023647</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2407.9</v>
      </c>
      <c r="D1438" s="2">
        <f>'RAS-funkcijski'!E42</f>
        <v>4515.8599999999997</v>
      </c>
      <c r="E1438" s="2">
        <v>0</v>
      </c>
      <c r="F1438" s="2">
        <v>0</v>
      </c>
      <c r="G1438" s="3">
        <f t="shared" si="52"/>
        <v>434.70555999999999</v>
      </c>
      <c r="H1438" s="3">
        <f t="shared" si="41"/>
        <v>0.24000000000023647</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347277.42</v>
      </c>
      <c r="D1450" s="2">
        <f>'RAS-funkcijski'!E54</f>
        <v>245231.02</v>
      </c>
      <c r="E1450" s="2">
        <v>0</v>
      </c>
      <c r="F1450" s="2">
        <v>0</v>
      </c>
      <c r="G1450" s="3">
        <f t="shared" si="52"/>
        <v>41886.972999999998</v>
      </c>
      <c r="H1450" s="3">
        <f t="shared" si="63"/>
        <v>0.43999999997322448</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347277.42</v>
      </c>
      <c r="D1451" s="2">
        <f>'RAS-funkcijski'!E55</f>
        <v>245231.02</v>
      </c>
      <c r="E1451" s="2">
        <v>0</v>
      </c>
      <c r="F1451" s="2">
        <v>0</v>
      </c>
      <c r="G1451" s="3">
        <f t="shared" si="52"/>
        <v>42724.712459999995</v>
      </c>
      <c r="H1451" s="3">
        <f t="shared" si="63"/>
        <v>0.43999999997322448</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16584.98</v>
      </c>
      <c r="D1456" s="2">
        <f>'RAS-funkcijski'!E60</f>
        <v>15341.53</v>
      </c>
      <c r="E1456" s="2">
        <v>0</v>
      </c>
      <c r="F1456" s="2">
        <v>0</v>
      </c>
      <c r="G1456" s="3">
        <f t="shared" si="52"/>
        <v>2647.0102400000001</v>
      </c>
      <c r="H1456" s="3">
        <f t="shared" si="63"/>
        <v>0.48999999999978172</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5000</v>
      </c>
      <c r="E1457" s="2">
        <v>0</v>
      </c>
      <c r="F1457" s="2">
        <v>0</v>
      </c>
      <c r="G1457" s="3">
        <f t="shared" si="52"/>
        <v>570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5000</v>
      </c>
      <c r="E1460" s="2">
        <v>0</v>
      </c>
      <c r="F1460" s="2">
        <v>0</v>
      </c>
      <c r="G1460" s="3">
        <f t="shared" si="52"/>
        <v>600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37713.519999999997</v>
      </c>
      <c r="D1471" s="2">
        <f>'RAS-funkcijski'!E75</f>
        <v>11304.51</v>
      </c>
      <c r="E1471" s="2">
        <v>0</v>
      </c>
      <c r="F1471" s="2">
        <v>0</v>
      </c>
      <c r="G1471" s="3">
        <f t="shared" si="52"/>
        <v>4282.9003399999992</v>
      </c>
      <c r="H1471" s="3">
        <f t="shared" si="63"/>
        <v>0.97000000000298314</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37713.519999999997</v>
      </c>
      <c r="D1477" s="2">
        <f>'RAS-funkcijski'!E81</f>
        <v>11304.51</v>
      </c>
      <c r="E1477" s="2">
        <v>0</v>
      </c>
      <c r="F1477" s="2">
        <v>0</v>
      </c>
      <c r="G1477" s="3">
        <f t="shared" si="52"/>
        <v>4644.8355799999999</v>
      </c>
      <c r="H1477" s="3">
        <f t="shared" si="63"/>
        <v>0.97000000000298314</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439581.57</v>
      </c>
      <c r="D1478" s="2">
        <f>'RAS-funkcijski'!E82</f>
        <v>1152641.74</v>
      </c>
      <c r="E1478" s="2">
        <v>0</v>
      </c>
      <c r="F1478" s="2">
        <v>0</v>
      </c>
      <c r="G1478" s="3">
        <f t="shared" si="52"/>
        <v>214099.47390000001</v>
      </c>
      <c r="H1478" s="3">
        <f t="shared" si="63"/>
        <v>0.69000000000232831</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419504.26</v>
      </c>
      <c r="D1480" s="2">
        <f>'RAS-funkcijski'!E84</f>
        <v>1130180.71</v>
      </c>
      <c r="E1480" s="2">
        <v>0</v>
      </c>
      <c r="F1480" s="2">
        <v>0</v>
      </c>
      <c r="G1480" s="3">
        <f t="shared" si="52"/>
        <v>214389.25440000001</v>
      </c>
      <c r="H1480" s="3">
        <f t="shared" si="63"/>
        <v>0.55000000004656613</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20077.310000000001</v>
      </c>
      <c r="D1482" s="2">
        <f>'RAS-funkcijski'!E86</f>
        <v>22461.03</v>
      </c>
      <c r="E1482" s="2">
        <v>0</v>
      </c>
      <c r="F1482" s="2">
        <v>0</v>
      </c>
      <c r="G1482" s="3">
        <f t="shared" si="52"/>
        <v>5329.9483400000008</v>
      </c>
      <c r="H1482" s="3">
        <f t="shared" si="63"/>
        <v>0.34000000000014552</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44596.76</v>
      </c>
      <c r="D1485" s="2">
        <f>'RAS-funkcijski'!E89</f>
        <v>18529.07</v>
      </c>
      <c r="E1485" s="2">
        <v>0</v>
      </c>
      <c r="F1485" s="2">
        <v>0</v>
      </c>
      <c r="G1485" s="3">
        <f t="shared" si="52"/>
        <v>6940.6665000000012</v>
      </c>
      <c r="H1485" s="3">
        <f t="shared" si="63"/>
        <v>0.30999999999767169</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44596.76</v>
      </c>
      <c r="D1500" s="2">
        <f>'RAS-funkcijski'!E104</f>
        <v>18529.07</v>
      </c>
      <c r="E1500" s="2">
        <v>0</v>
      </c>
      <c r="F1500" s="2">
        <v>0</v>
      </c>
      <c r="G1500" s="3">
        <f t="shared" si="52"/>
        <v>8165.4900000000007</v>
      </c>
      <c r="H1500" s="3">
        <f t="shared" si="63"/>
        <v>0.30999999999767169</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86186.569999999992</v>
      </c>
      <c r="D1503" s="2">
        <f>'RAS-funkcijski'!E107</f>
        <v>87491.14</v>
      </c>
      <c r="E1503" s="2">
        <v>0</v>
      </c>
      <c r="F1503" s="2">
        <v>0</v>
      </c>
      <c r="G1503" s="3">
        <f t="shared" si="52"/>
        <v>26900.39155</v>
      </c>
      <c r="H1503" s="3">
        <f t="shared" si="63"/>
        <v>0.57000000000698492</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62460.09</v>
      </c>
      <c r="D1504" s="2">
        <f>'RAS-funkcijski'!E108</f>
        <v>79998.740000000005</v>
      </c>
      <c r="E1504" s="2">
        <v>0</v>
      </c>
      <c r="F1504" s="2">
        <v>0</v>
      </c>
      <c r="G1504" s="3">
        <f t="shared" si="52"/>
        <v>23135.58728</v>
      </c>
      <c r="H1504" s="3">
        <f t="shared" si="63"/>
        <v>0.34999999999126885</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23726.48</v>
      </c>
      <c r="D1507" s="2">
        <f>'RAS-funkcijski'!E111</f>
        <v>7492.4</v>
      </c>
      <c r="E1507" s="2">
        <v>0</v>
      </c>
      <c r="F1507" s="2">
        <v>0</v>
      </c>
      <c r="G1507" s="3">
        <f t="shared" si="52"/>
        <v>4142.1069599999992</v>
      </c>
      <c r="H1507" s="3">
        <f t="shared" si="63"/>
        <v>0.87999999999919964</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82851.509999999995</v>
      </c>
      <c r="D1510" s="2">
        <f>'RAS-funkcijski'!E114</f>
        <v>349646.22000000003</v>
      </c>
      <c r="E1510" s="2">
        <v>0</v>
      </c>
      <c r="F1510" s="2">
        <v>0</v>
      </c>
      <c r="G1510" s="3">
        <f t="shared" si="52"/>
        <v>86035.834500000012</v>
      </c>
      <c r="H1510" s="3">
        <f t="shared" si="63"/>
        <v>0.71000000003550667</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79145.01999999999</v>
      </c>
      <c r="D1511" s="2">
        <f>'RAS-funkcijski'!E115</f>
        <v>348077.57</v>
      </c>
      <c r="E1511" s="2">
        <v>0</v>
      </c>
      <c r="F1511" s="2">
        <v>0</v>
      </c>
      <c r="G1511" s="3">
        <f t="shared" si="52"/>
        <v>86058.317760000005</v>
      </c>
      <c r="H1511" s="3">
        <f t="shared" si="63"/>
        <v>0.4499999999825377</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75544.009999999995</v>
      </c>
      <c r="D1512" s="2">
        <f>'RAS-funkcijski'!E116</f>
        <v>337246.67</v>
      </c>
      <c r="E1512" s="2">
        <v>0</v>
      </c>
      <c r="F1512" s="2">
        <v>0</v>
      </c>
      <c r="G1512" s="3">
        <f t="shared" si="52"/>
        <v>84004.183199999999</v>
      </c>
      <c r="H1512" s="3">
        <f t="shared" si="63"/>
        <v>0.34000000001105946</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3601.01</v>
      </c>
      <c r="D1513" s="2">
        <f>'RAS-funkcijski'!E117</f>
        <v>10830.9</v>
      </c>
      <c r="E1513" s="2">
        <v>0</v>
      </c>
      <c r="F1513" s="2">
        <v>0</v>
      </c>
      <c r="G1513" s="3">
        <f t="shared" si="52"/>
        <v>2854.6975299999999</v>
      </c>
      <c r="H1513" s="3">
        <f t="shared" si="63"/>
        <v>0.11000000000058208</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3706.49</v>
      </c>
      <c r="D1518" s="2">
        <f>'RAS-funkcijski'!E122</f>
        <v>1568.65</v>
      </c>
      <c r="E1518" s="2">
        <v>0</v>
      </c>
      <c r="F1518" s="2">
        <v>0</v>
      </c>
      <c r="G1518" s="3">
        <f t="shared" si="52"/>
        <v>807.56721999999991</v>
      </c>
      <c r="H1518" s="3">
        <f t="shared" si="63"/>
        <v>0.83999999999969077</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3706.49</v>
      </c>
      <c r="D1519" s="2">
        <f>'RAS-funkcijski'!E123</f>
        <v>1568.65</v>
      </c>
      <c r="E1519" s="2">
        <v>0</v>
      </c>
      <c r="F1519" s="2">
        <v>0</v>
      </c>
      <c r="G1519" s="3">
        <f t="shared" si="52"/>
        <v>814.41101000000003</v>
      </c>
      <c r="H1519" s="3">
        <f t="shared" si="63"/>
        <v>0.83999999999969077</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66924.63</v>
      </c>
      <c r="D1525" s="2">
        <f>'RAS-funkcijski'!E129</f>
        <v>58626.710000000006</v>
      </c>
      <c r="E1525" s="2">
        <v>0</v>
      </c>
      <c r="F1525" s="2">
        <v>0</v>
      </c>
      <c r="G1525" s="3">
        <f t="shared" si="52"/>
        <v>23022.256250000002</v>
      </c>
      <c r="H1525" s="3">
        <f t="shared" si="63"/>
        <v>0.65999999998894054</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25664.400000000001</v>
      </c>
      <c r="D1531" s="2">
        <f>'RAS-funkcijski'!E135</f>
        <v>15573.58</v>
      </c>
      <c r="E1531" s="2">
        <v>0</v>
      </c>
      <c r="F1531" s="2">
        <v>0</v>
      </c>
      <c r="G1531" s="3">
        <f t="shared" si="52"/>
        <v>7442.3143600000003</v>
      </c>
      <c r="H1531" s="3">
        <f t="shared" si="63"/>
        <v>0.82000000000152795</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18389.21</v>
      </c>
      <c r="D1534" s="2">
        <f>'RAS-funkcijski'!E138</f>
        <v>23086</v>
      </c>
      <c r="E1534" s="2">
        <v>0</v>
      </c>
      <c r="F1534" s="2">
        <v>0</v>
      </c>
      <c r="G1534" s="3">
        <f t="shared" si="52"/>
        <v>8651.2021400000012</v>
      </c>
      <c r="H1534" s="3">
        <f t="shared" si="63"/>
        <v>0.20999999999912689</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22871.02</v>
      </c>
      <c r="D1536" s="2">
        <f>'RAS-funkcijski'!E140</f>
        <v>19967.13</v>
      </c>
      <c r="E1536" s="2">
        <v>0</v>
      </c>
      <c r="F1536" s="2">
        <v>0</v>
      </c>
      <c r="G1536" s="3">
        <f t="shared" si="52"/>
        <v>8541.5180800000016</v>
      </c>
      <c r="H1536" s="3">
        <f t="shared" si="63"/>
        <v>0.15000000000145519</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1591371.85</v>
      </c>
      <c r="D1537" s="14">
        <f>'RAS-funkcijski'!E141</f>
        <v>2418806.12</v>
      </c>
      <c r="E1537" s="14">
        <v>0</v>
      </c>
      <c r="F1537" s="14">
        <v>0</v>
      </c>
      <c r="G1537" s="15">
        <f t="shared" si="52"/>
        <v>880770.82033000013</v>
      </c>
      <c r="H1537" s="15">
        <f t="shared" si="63"/>
        <v>0.27000000001862645</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191984.73</v>
      </c>
      <c r="D1538" s="7">
        <f>'P-VRIO'!E5</f>
        <v>137981.42000000001</v>
      </c>
      <c r="E1538" s="7">
        <v>0</v>
      </c>
      <c r="F1538" s="7">
        <v>0</v>
      </c>
      <c r="G1538" s="8">
        <f t="shared" si="52"/>
        <v>467.94757000000004</v>
      </c>
      <c r="H1538" s="8">
        <f t="shared" si="63"/>
        <v>0.69000000000232831</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182819.57</v>
      </c>
      <c r="D1539" s="2">
        <f>'P-VRIO'!E6</f>
        <v>137981.42000000001</v>
      </c>
      <c r="E1539" s="2">
        <v>0</v>
      </c>
      <c r="F1539" s="2">
        <v>0</v>
      </c>
      <c r="G1539" s="3">
        <f t="shared" si="52"/>
        <v>917.56482000000005</v>
      </c>
      <c r="H1539" s="3">
        <f t="shared" si="63"/>
        <v>0.85000000000582077</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182819.57</v>
      </c>
      <c r="D1540" s="2">
        <f>'P-VRIO'!E7</f>
        <v>137981.42000000001</v>
      </c>
      <c r="E1540" s="2">
        <v>0</v>
      </c>
      <c r="F1540" s="2">
        <v>0</v>
      </c>
      <c r="G1540" s="3">
        <f t="shared" si="52"/>
        <v>1376.3472300000001</v>
      </c>
      <c r="H1540" s="3">
        <f t="shared" si="63"/>
        <v>0.85000000000582077</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182819.57</v>
      </c>
      <c r="D1541" s="2">
        <f>'P-VRIO'!E8</f>
        <v>137981.42000000001</v>
      </c>
      <c r="E1541" s="2">
        <v>0</v>
      </c>
      <c r="F1541" s="2">
        <v>0</v>
      </c>
      <c r="G1541" s="3">
        <f t="shared" si="52"/>
        <v>1835.1296400000001</v>
      </c>
      <c r="H1541" s="3">
        <f t="shared" si="63"/>
        <v>0.85000000000582077</v>
      </c>
      <c r="I1541" s="11">
        <f t="shared" ref="I1541:I1546" si="64">G1541*H1541</f>
        <v>1559.8601940106819</v>
      </c>
      <c r="J1541" s="3">
        <f>IF(AND(Skriveni!C1541&lt;&gt;0,Skriveni!D1541&lt;&gt;0),1,0)</f>
        <v>1</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9165.16</v>
      </c>
      <c r="D1555" s="2">
        <f>'P-VRIO'!E22</f>
        <v>0</v>
      </c>
      <c r="E1555" s="2">
        <v>0</v>
      </c>
      <c r="F1555" s="2">
        <v>0</v>
      </c>
      <c r="G1555" s="3">
        <f t="shared" si="52"/>
        <v>164.97287999999998</v>
      </c>
      <c r="H1555" s="3">
        <f t="shared" si="63"/>
        <v>0.15999999999985448</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9165.16</v>
      </c>
      <c r="D1556" s="2">
        <f>'P-VRIO'!E23</f>
        <v>0</v>
      </c>
      <c r="E1556" s="2">
        <v>0</v>
      </c>
      <c r="F1556" s="2">
        <v>0</v>
      </c>
      <c r="G1556" s="3">
        <f t="shared" si="52"/>
        <v>174.13803999999999</v>
      </c>
      <c r="H1556" s="3">
        <f t="shared" si="63"/>
        <v>0.15999999999985448</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9165.16</v>
      </c>
      <c r="D1557" s="2">
        <f>'P-VRIO'!E24</f>
        <v>0</v>
      </c>
      <c r="E1557" s="2">
        <v>0</v>
      </c>
      <c r="F1557" s="2">
        <v>0</v>
      </c>
      <c r="G1557" s="3">
        <f t="shared" si="52"/>
        <v>183.3032</v>
      </c>
      <c r="H1557" s="3">
        <f t="shared" si="63"/>
        <v>0.15999999999985448</v>
      </c>
      <c r="I1557" s="11">
        <f t="shared" ref="I1557:I1562" si="66">G1557*H1557</f>
        <v>29.328511999973326</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210305.62</v>
      </c>
      <c r="D1582" s="7"/>
      <c r="E1582" s="7">
        <v>0</v>
      </c>
      <c r="F1582" s="7">
        <v>0</v>
      </c>
      <c r="G1582" s="8">
        <f t="shared" ref="G1582:G1686" si="70">B1582/1000*C1582</f>
        <v>210.30562</v>
      </c>
      <c r="H1582" s="8">
        <f t="shared" ref="H1582:H1686" si="71">ABS(C1582-ROUND(C1582,0))</f>
        <v>0.38000000000465661</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2203693.81</v>
      </c>
      <c r="D1583" s="2">
        <v>0</v>
      </c>
      <c r="E1583" s="2">
        <v>0</v>
      </c>
      <c r="F1583" s="2">
        <v>0</v>
      </c>
      <c r="G1583" s="3">
        <f t="shared" si="70"/>
        <v>4407.3876200000004</v>
      </c>
      <c r="H1583" s="3">
        <f t="shared" si="71"/>
        <v>0.18999999994412065</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1515828.42</v>
      </c>
      <c r="D1585" s="2">
        <v>0</v>
      </c>
      <c r="E1585" s="2">
        <v>0</v>
      </c>
      <c r="F1585" s="2">
        <v>0</v>
      </c>
      <c r="G1585" s="3">
        <f t="shared" si="70"/>
        <v>6063.3136800000002</v>
      </c>
      <c r="H1585" s="3">
        <f t="shared" si="71"/>
        <v>0.41999999992549419</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204811.8</v>
      </c>
      <c r="D1586" s="2">
        <v>0</v>
      </c>
      <c r="E1586" s="2">
        <v>0</v>
      </c>
      <c r="F1586" s="2">
        <v>0</v>
      </c>
      <c r="G1586" s="3">
        <f t="shared" si="70"/>
        <v>1024.059</v>
      </c>
      <c r="H1586" s="3">
        <f t="shared" si="71"/>
        <v>0.20000000001164153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765459.07</v>
      </c>
      <c r="D1587" s="2">
        <v>0</v>
      </c>
      <c r="E1587" s="2">
        <v>0</v>
      </c>
      <c r="F1587" s="2">
        <v>0</v>
      </c>
      <c r="G1587" s="3">
        <f t="shared" si="70"/>
        <v>4592.7544200000002</v>
      </c>
      <c r="H1587" s="3">
        <f t="shared" si="71"/>
        <v>6.9999999948777258E-2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2446.1799999999998</v>
      </c>
      <c r="D1588" s="2">
        <v>0</v>
      </c>
      <c r="E1588" s="2">
        <v>0</v>
      </c>
      <c r="F1588" s="2">
        <v>0</v>
      </c>
      <c r="G1588" s="3">
        <f t="shared" si="70"/>
        <v>17.123259999999998</v>
      </c>
      <c r="H1588" s="3">
        <f t="shared" si="71"/>
        <v>0.17999999999983629</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93000</v>
      </c>
      <c r="D1589" s="2">
        <v>0</v>
      </c>
      <c r="E1589" s="2">
        <v>0</v>
      </c>
      <c r="F1589" s="2">
        <v>0</v>
      </c>
      <c r="G1589" s="3">
        <f t="shared" si="70"/>
        <v>744</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11735.37</v>
      </c>
      <c r="D1590" s="2">
        <v>0</v>
      </c>
      <c r="E1590" s="2">
        <v>0</v>
      </c>
      <c r="F1590" s="2">
        <v>0</v>
      </c>
      <c r="G1590" s="3">
        <f>B1590/1000*C1590</f>
        <v>105.61833</v>
      </c>
      <c r="H1590" s="3">
        <f>ABS(C1590-ROUND(C1590,0))</f>
        <v>0.37000000000080036</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59931.360000000001</v>
      </c>
      <c r="D1591" s="2">
        <v>0</v>
      </c>
      <c r="E1591" s="2">
        <v>0</v>
      </c>
      <c r="F1591" s="2">
        <v>0</v>
      </c>
      <c r="G1591" s="3">
        <f t="shared" si="70"/>
        <v>599.31360000000006</v>
      </c>
      <c r="H1591" s="3">
        <f t="shared" si="71"/>
        <v>0.36000000000058208</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140020.76999999999</v>
      </c>
      <c r="D1592" s="2">
        <v>0</v>
      </c>
      <c r="E1592" s="2">
        <v>0</v>
      </c>
      <c r="F1592" s="2">
        <v>0</v>
      </c>
      <c r="G1592" s="3">
        <f t="shared" si="70"/>
        <v>1540.2284699999998</v>
      </c>
      <c r="H1592" s="3">
        <f t="shared" si="71"/>
        <v>0.23000000001047738</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238423.87</v>
      </c>
      <c r="D1593" s="2">
        <v>0</v>
      </c>
      <c r="E1593" s="2">
        <v>0</v>
      </c>
      <c r="F1593" s="2">
        <v>0</v>
      </c>
      <c r="G1593" s="3">
        <f t="shared" si="70"/>
        <v>2861.08644</v>
      </c>
      <c r="H1593" s="3">
        <f t="shared" si="71"/>
        <v>0.13000000000465661</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451395.12</v>
      </c>
      <c r="D1594" s="2">
        <v>0</v>
      </c>
      <c r="E1594" s="2">
        <v>0</v>
      </c>
      <c r="F1594" s="2">
        <v>0</v>
      </c>
      <c r="G1594" s="3">
        <f t="shared" si="70"/>
        <v>5868.1365599999999</v>
      </c>
      <c r="H1594" s="3">
        <f t="shared" si="71"/>
        <v>0.11999999999534339</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66424.509999999995</v>
      </c>
      <c r="D1595" s="2">
        <v>0</v>
      </c>
      <c r="E1595" s="2">
        <v>0</v>
      </c>
      <c r="F1595" s="2">
        <v>0</v>
      </c>
      <c r="G1595" s="3">
        <f t="shared" si="70"/>
        <v>929.94313999999997</v>
      </c>
      <c r="H1595" s="3">
        <f t="shared" si="71"/>
        <v>0.49000000000523869</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66424.509999999995</v>
      </c>
      <c r="D1599" s="2">
        <v>0</v>
      </c>
      <c r="E1599" s="2">
        <v>0</v>
      </c>
      <c r="F1599" s="2">
        <v>0</v>
      </c>
      <c r="G1599" s="3">
        <f t="shared" si="70"/>
        <v>1195.6411799999998</v>
      </c>
      <c r="H1599" s="3">
        <f t="shared" si="71"/>
        <v>0.49000000000523869</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170045.76</v>
      </c>
      <c r="D1601" s="2">
        <v>0</v>
      </c>
      <c r="E1601" s="2">
        <v>0</v>
      </c>
      <c r="F1601" s="2">
        <v>0</v>
      </c>
      <c r="G1601" s="3">
        <f>B1601/1000*C1601</f>
        <v>3400.9152000000004</v>
      </c>
      <c r="H1601" s="3">
        <f>ABS(C1601-ROUND(C1601,0))</f>
        <v>0.23999999999068677</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2318492.31</v>
      </c>
      <c r="D1602" s="2">
        <v>0</v>
      </c>
      <c r="E1602" s="2">
        <v>0</v>
      </c>
      <c r="F1602" s="2">
        <v>0</v>
      </c>
      <c r="G1602" s="3">
        <f t="shared" si="70"/>
        <v>48688.338510000001</v>
      </c>
      <c r="H1602" s="3">
        <f t="shared" si="71"/>
        <v>0.31000000005587935</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1556978.76</v>
      </c>
      <c r="D1604" s="2">
        <v>0</v>
      </c>
      <c r="E1604" s="2">
        <v>0</v>
      </c>
      <c r="F1604" s="2">
        <v>0</v>
      </c>
      <c r="G1604" s="3">
        <f t="shared" si="70"/>
        <v>35810.511480000001</v>
      </c>
      <c r="H1604" s="3">
        <f t="shared" si="71"/>
        <v>0.23999999999068677</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202344.35</v>
      </c>
      <c r="D1605" s="2">
        <v>0</v>
      </c>
      <c r="E1605" s="2">
        <v>0</v>
      </c>
      <c r="F1605" s="2">
        <v>0</v>
      </c>
      <c r="G1605" s="3">
        <f t="shared" si="70"/>
        <v>4856.2644</v>
      </c>
      <c r="H1605" s="3">
        <f t="shared" si="71"/>
        <v>0.35000000000582077</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786729.33</v>
      </c>
      <c r="D1606" s="2">
        <v>0</v>
      </c>
      <c r="E1606" s="2">
        <v>0</v>
      </c>
      <c r="F1606" s="2">
        <v>0</v>
      </c>
      <c r="G1606" s="3">
        <f t="shared" si="70"/>
        <v>19668.233250000001</v>
      </c>
      <c r="H1606" s="3">
        <f t="shared" si="71"/>
        <v>0.32999999995809048</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8384.75</v>
      </c>
      <c r="D1607" s="2">
        <v>0</v>
      </c>
      <c r="E1607" s="2">
        <v>0</v>
      </c>
      <c r="F1607" s="2">
        <v>0</v>
      </c>
      <c r="G1607" s="3">
        <f t="shared" si="70"/>
        <v>218.0035</v>
      </c>
      <c r="H1607" s="3">
        <f t="shared" si="71"/>
        <v>0.25</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93000</v>
      </c>
      <c r="D1608" s="2">
        <v>0</v>
      </c>
      <c r="E1608" s="2">
        <v>0</v>
      </c>
      <c r="F1608" s="2">
        <v>0</v>
      </c>
      <c r="G1608" s="3">
        <f t="shared" si="70"/>
        <v>2511</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11735.37</v>
      </c>
      <c r="D1609" s="2">
        <v>0</v>
      </c>
      <c r="E1609" s="2">
        <v>0</v>
      </c>
      <c r="F1609" s="2">
        <v>0</v>
      </c>
      <c r="G1609" s="3">
        <f>B1609/1000*C1609</f>
        <v>328.59036000000003</v>
      </c>
      <c r="H1609" s="3">
        <f>ABS(C1609-ROUND(C1609,0))</f>
        <v>0.37000000000080036</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58294.98</v>
      </c>
      <c r="D1610" s="2">
        <v>0</v>
      </c>
      <c r="E1610" s="2">
        <v>0</v>
      </c>
      <c r="F1610" s="2">
        <v>0</v>
      </c>
      <c r="G1610" s="3">
        <f t="shared" si="70"/>
        <v>1690.5544200000002</v>
      </c>
      <c r="H1610" s="3">
        <f t="shared" si="71"/>
        <v>1.9999999996798579E-2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140020.76999999999</v>
      </c>
      <c r="D1611" s="2">
        <v>0</v>
      </c>
      <c r="E1611" s="2">
        <v>0</v>
      </c>
      <c r="F1611" s="2">
        <v>0</v>
      </c>
      <c r="G1611" s="3">
        <f t="shared" si="70"/>
        <v>4200.6230999999998</v>
      </c>
      <c r="H1611" s="3">
        <f t="shared" si="71"/>
        <v>0.23000000001047738</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256469.21</v>
      </c>
      <c r="D1612" s="2">
        <v>0</v>
      </c>
      <c r="E1612" s="2">
        <v>0</v>
      </c>
      <c r="F1612" s="2">
        <v>0</v>
      </c>
      <c r="G1612" s="3">
        <f t="shared" si="70"/>
        <v>7950.5455099999999</v>
      </c>
      <c r="H1612" s="3">
        <f t="shared" si="71"/>
        <v>0.20999999999185093</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536686.84</v>
      </c>
      <c r="D1613" s="2">
        <v>0</v>
      </c>
      <c r="E1613" s="2">
        <v>0</v>
      </c>
      <c r="F1613" s="2">
        <v>0</v>
      </c>
      <c r="G1613" s="3">
        <f t="shared" si="70"/>
        <v>17173.978879999999</v>
      </c>
      <c r="H1613" s="3">
        <f t="shared" si="71"/>
        <v>0.16000000003259629</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66424.509999999995</v>
      </c>
      <c r="D1614" s="2">
        <v>0</v>
      </c>
      <c r="E1614" s="2">
        <v>0</v>
      </c>
      <c r="F1614" s="2">
        <v>0</v>
      </c>
      <c r="G1614" s="3">
        <f t="shared" si="70"/>
        <v>2192.0088299999998</v>
      </c>
      <c r="H1614" s="3">
        <f t="shared" si="71"/>
        <v>0.49000000000523869</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66424.509999999995</v>
      </c>
      <c r="D1618" s="2">
        <v>0</v>
      </c>
      <c r="E1618" s="2">
        <v>0</v>
      </c>
      <c r="F1618" s="2">
        <v>0</v>
      </c>
      <c r="G1618" s="3">
        <f t="shared" si="70"/>
        <v>2457.7068699999995</v>
      </c>
      <c r="H1618" s="3">
        <f t="shared" si="71"/>
        <v>0.49000000000523869</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158402.20000000001</v>
      </c>
      <c r="D1620" s="2">
        <v>0</v>
      </c>
      <c r="E1620" s="2">
        <v>0</v>
      </c>
      <c r="F1620" s="2">
        <v>0</v>
      </c>
      <c r="G1620" s="3">
        <f>B1620/1000*C1620</f>
        <v>6177.6858000000002</v>
      </c>
      <c r="H1620" s="3">
        <f>ABS(C1620-ROUND(C1620,0))</f>
        <v>0.20000000001164153</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95507.120000000112</v>
      </c>
      <c r="D1621" s="2">
        <v>0</v>
      </c>
      <c r="E1621" s="2">
        <v>0</v>
      </c>
      <c r="F1621" s="2">
        <v>0</v>
      </c>
      <c r="G1621" s="3">
        <f t="shared" si="70"/>
        <v>3820.2848000000045</v>
      </c>
      <c r="H1621" s="3">
        <f t="shared" si="71"/>
        <v>0.12000000011175871</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47493.409999999996</v>
      </c>
      <c r="D1622" s="2">
        <v>0</v>
      </c>
      <c r="E1622" s="2">
        <v>0</v>
      </c>
      <c r="F1622" s="2">
        <v>0</v>
      </c>
      <c r="G1622" s="3">
        <f t="shared" si="70"/>
        <v>1947.2298099999998</v>
      </c>
      <c r="H1622" s="3">
        <f t="shared" si="71"/>
        <v>0.4099999999962165</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35849.85</v>
      </c>
      <c r="D1628" s="2">
        <v>0</v>
      </c>
      <c r="E1628" s="2">
        <v>0</v>
      </c>
      <c r="F1628" s="2">
        <v>0</v>
      </c>
      <c r="G1628" s="3">
        <f t="shared" si="70"/>
        <v>1684.9429499999999</v>
      </c>
      <c r="H1628" s="3">
        <f t="shared" si="71"/>
        <v>0.15000000000145519</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16195.269999999999</v>
      </c>
      <c r="D1634" s="2">
        <v>0</v>
      </c>
      <c r="E1634" s="2">
        <v>0</v>
      </c>
      <c r="F1634" s="2">
        <v>0</v>
      </c>
      <c r="G1634" s="3">
        <f t="shared" si="70"/>
        <v>858.34930999999995</v>
      </c>
      <c r="H1634" s="3">
        <f t="shared" si="71"/>
        <v>0.26999999999861757</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1526.81</v>
      </c>
      <c r="D1635" s="2">
        <v>0</v>
      </c>
      <c r="E1635" s="2">
        <v>0</v>
      </c>
      <c r="F1635" s="2">
        <v>0</v>
      </c>
      <c r="G1635" s="3">
        <f t="shared" si="70"/>
        <v>82.447739999999996</v>
      </c>
      <c r="H1635" s="3">
        <f t="shared" si="71"/>
        <v>0.19000000000005457</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2883.18</v>
      </c>
      <c r="D1636" s="2">
        <v>0</v>
      </c>
      <c r="E1636" s="2">
        <v>0</v>
      </c>
      <c r="F1636" s="2">
        <v>0</v>
      </c>
      <c r="G1636" s="3">
        <f t="shared" si="70"/>
        <v>158.57489999999999</v>
      </c>
      <c r="H1636" s="3">
        <f t="shared" si="71"/>
        <v>0.17999999999983629</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1173.4000000000001</v>
      </c>
      <c r="D1637" s="2">
        <v>0</v>
      </c>
      <c r="E1637" s="2">
        <v>0</v>
      </c>
      <c r="F1637" s="2">
        <v>0</v>
      </c>
      <c r="G1637" s="3">
        <f t="shared" si="70"/>
        <v>65.710400000000007</v>
      </c>
      <c r="H1637" s="3">
        <f t="shared" si="71"/>
        <v>0.40000000000009095</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10611.88</v>
      </c>
      <c r="D1638" s="2">
        <v>0</v>
      </c>
      <c r="E1638" s="2">
        <v>0</v>
      </c>
      <c r="F1638" s="2">
        <v>0</v>
      </c>
      <c r="G1638" s="3">
        <f t="shared" si="70"/>
        <v>604.87716</v>
      </c>
      <c r="H1638" s="3">
        <f t="shared" si="71"/>
        <v>0.12000000000080036</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312.5</v>
      </c>
      <c r="D1639" s="2">
        <v>0</v>
      </c>
      <c r="E1639" s="2">
        <v>0</v>
      </c>
      <c r="F1639" s="2">
        <v>0</v>
      </c>
      <c r="G1639" s="3">
        <f t="shared" si="70"/>
        <v>18.125</v>
      </c>
      <c r="H1639" s="3">
        <f t="shared" si="71"/>
        <v>0.5</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142.16</v>
      </c>
      <c r="D1640" s="2">
        <v>0</v>
      </c>
      <c r="E1640" s="2">
        <v>0</v>
      </c>
      <c r="F1640" s="2">
        <v>0</v>
      </c>
      <c r="G1640" s="3">
        <f t="shared" si="70"/>
        <v>8.3874399999999998</v>
      </c>
      <c r="H1640" s="3">
        <f t="shared" si="71"/>
        <v>0.15999999999999659</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8.3000000000000007</v>
      </c>
      <c r="D1642" s="2">
        <v>0</v>
      </c>
      <c r="E1642" s="2">
        <v>0</v>
      </c>
      <c r="F1642" s="2">
        <v>0</v>
      </c>
      <c r="G1642" s="3">
        <f t="shared" si="70"/>
        <v>0.50630000000000008</v>
      </c>
      <c r="H1642" s="3">
        <f t="shared" si="71"/>
        <v>0.30000000000000071</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162.04</v>
      </c>
      <c r="D1643" s="2">
        <v>0</v>
      </c>
      <c r="E1643" s="2">
        <v>0</v>
      </c>
      <c r="F1643" s="2">
        <v>0</v>
      </c>
      <c r="G1643" s="3">
        <f t="shared" si="70"/>
        <v>10.046479999999999</v>
      </c>
      <c r="H1643" s="3">
        <f t="shared" si="71"/>
        <v>3.9999999999992042E-2</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2055.4700000000003</v>
      </c>
      <c r="D1654" s="2">
        <v>0</v>
      </c>
      <c r="E1654" s="2">
        <v>0</v>
      </c>
      <c r="F1654" s="2">
        <v>0</v>
      </c>
      <c r="G1654" s="3">
        <f t="shared" si="70"/>
        <v>150.04931000000002</v>
      </c>
      <c r="H1654" s="3">
        <f t="shared" si="71"/>
        <v>0.47000000000025466</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858.69</v>
      </c>
      <c r="D1655" s="2">
        <v>0</v>
      </c>
      <c r="E1655" s="2">
        <v>0</v>
      </c>
      <c r="F1655" s="2">
        <v>0</v>
      </c>
      <c r="G1655" s="3">
        <f t="shared" si="70"/>
        <v>63.543060000000004</v>
      </c>
      <c r="H1655" s="3">
        <f t="shared" si="71"/>
        <v>0.30999999999994543</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7</v>
      </c>
      <c r="D1657" s="2">
        <v>0</v>
      </c>
      <c r="E1657" s="2">
        <v>0</v>
      </c>
      <c r="F1657" s="2">
        <v>0</v>
      </c>
      <c r="G1657" s="3">
        <f t="shared" si="70"/>
        <v>0.53200000000000003</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1189.78</v>
      </c>
      <c r="D1658" s="2">
        <v>0</v>
      </c>
      <c r="E1658" s="2">
        <v>0</v>
      </c>
      <c r="F1658" s="2">
        <v>0</v>
      </c>
      <c r="G1658" s="3">
        <f t="shared" si="70"/>
        <v>91.61305999999999</v>
      </c>
      <c r="H1658" s="3">
        <f t="shared" si="71"/>
        <v>0.22000000000002728</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17286.61</v>
      </c>
      <c r="D1659" s="2">
        <v>0</v>
      </c>
      <c r="E1659" s="2">
        <v>0</v>
      </c>
      <c r="F1659" s="2">
        <v>0</v>
      </c>
      <c r="G1659" s="3">
        <f t="shared" si="70"/>
        <v>1348.3555800000001</v>
      </c>
      <c r="H1659" s="3">
        <f t="shared" si="71"/>
        <v>0.38999999999941792</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43.99</v>
      </c>
      <c r="D1660" s="2">
        <v>0</v>
      </c>
      <c r="E1660" s="2">
        <v>0</v>
      </c>
      <c r="F1660" s="2">
        <v>0</v>
      </c>
      <c r="G1660" s="3">
        <f t="shared" si="70"/>
        <v>3.4752100000000001</v>
      </c>
      <c r="H1660" s="3">
        <f t="shared" si="71"/>
        <v>9.9999999999980105E-3</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0.01</v>
      </c>
      <c r="D1662" s="2">
        <v>0</v>
      </c>
      <c r="E1662" s="2">
        <v>0</v>
      </c>
      <c r="F1662" s="2">
        <v>0</v>
      </c>
      <c r="G1662" s="3">
        <f t="shared" si="70"/>
        <v>8.1000000000000006E-4</v>
      </c>
      <c r="H1662" s="3">
        <f t="shared" si="71"/>
        <v>0.01</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17242.61</v>
      </c>
      <c r="D1663" s="2">
        <v>0</v>
      </c>
      <c r="E1663" s="2">
        <v>0</v>
      </c>
      <c r="F1663" s="2">
        <v>0</v>
      </c>
      <c r="G1663" s="3">
        <f t="shared" si="70"/>
        <v>1413.8940200000002</v>
      </c>
      <c r="H1663" s="3">
        <f t="shared" si="71"/>
        <v>0.38999999999941792</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11643.56</v>
      </c>
      <c r="D1680" s="2">
        <v>0</v>
      </c>
      <c r="E1680" s="2">
        <v>0</v>
      </c>
      <c r="F1680" s="2">
        <v>0</v>
      </c>
      <c r="G1680" s="3">
        <f>B1680/1000*C1680</f>
        <v>1152.71244</v>
      </c>
      <c r="H1680" s="3">
        <f>ABS(C1680-ROUND(C1680,0))</f>
        <v>0.44000000000050932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48013.71</v>
      </c>
      <c r="D1681" s="2">
        <v>0</v>
      </c>
      <c r="E1681" s="2">
        <v>0</v>
      </c>
      <c r="F1681" s="2">
        <v>0</v>
      </c>
      <c r="G1681" s="3">
        <f t="shared" si="70"/>
        <v>4801.3710000000001</v>
      </c>
      <c r="H1681" s="3">
        <f t="shared" si="71"/>
        <v>0.29000000000087311</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48013.71</v>
      </c>
      <c r="D1683" s="2">
        <v>0</v>
      </c>
      <c r="E1683" s="2">
        <v>0</v>
      </c>
      <c r="F1683" s="2">
        <v>0</v>
      </c>
      <c r="G1683" s="3">
        <f t="shared" si="70"/>
        <v>4897.3984199999995</v>
      </c>
      <c r="H1683" s="3">
        <f t="shared" si="71"/>
        <v>0.29000000000087311</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58" t="s">
        <v>1970</v>
      </c>
      <c r="B2" s="359"/>
      <c r="C2" s="359"/>
      <c r="D2" s="359"/>
      <c r="E2" s="359"/>
      <c r="F2" s="359"/>
      <c r="G2" s="359"/>
      <c r="H2" s="359"/>
      <c r="I2" s="359"/>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0" t="s">
        <v>1972</v>
      </c>
      <c r="B4" s="361"/>
      <c r="C4" s="361"/>
      <c r="D4" s="361"/>
      <c r="E4" s="361"/>
      <c r="F4" s="361"/>
      <c r="G4" s="361"/>
      <c r="H4" s="361"/>
      <c r="I4" s="361"/>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34901</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28" t="s">
        <v>1976</v>
      </c>
      <c r="F7" s="362" t="s">
        <v>1977</v>
      </c>
      <c r="G7" s="363"/>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28"/>
      <c r="F8" s="342" t="s">
        <v>1980</v>
      </c>
      <c r="G8" s="343"/>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28"/>
      <c r="F9" s="356" t="s">
        <v>1981</v>
      </c>
      <c r="G9" s="357"/>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4"/>
      <c r="E10" s="328"/>
      <c r="F10" s="342" t="s">
        <v>1982</v>
      </c>
      <c r="G10" s="343"/>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4"/>
      <c r="E11" s="328"/>
      <c r="F11" s="354" t="s">
        <v>1983</v>
      </c>
      <c r="G11" s="355"/>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4"/>
      <c r="E12" s="328"/>
      <c r="F12" s="352" t="s">
        <v>1984</v>
      </c>
      <c r="G12" s="353"/>
      <c r="H12" s="321" t="s">
        <v>3656</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28"/>
      <c r="F13" s="325" t="s">
        <v>1987</v>
      </c>
      <c r="G13" s="326"/>
      <c r="H13" s="327"/>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29" t="s">
        <v>8</v>
      </c>
      <c r="C16" s="341"/>
      <c r="D16" s="341"/>
      <c r="E16" s="341"/>
      <c r="F16" s="331"/>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1977</v>
      </c>
      <c r="B17" s="332" t="str">
        <f>'PR-RAS'!B6</f>
        <v>PRIHODI POSLOVANJA (šifre 61+62+63+64+65+66+67+68)</v>
      </c>
      <c r="C17" s="333"/>
      <c r="D17" s="333"/>
      <c r="E17" s="333"/>
      <c r="F17" s="334"/>
      <c r="G17" s="28" t="str">
        <f>'PR-RAS'!C6</f>
        <v>6</v>
      </c>
      <c r="H17" s="275">
        <f>'PR-RAS'!D6</f>
        <v>1734907.5699999998</v>
      </c>
      <c r="I17" s="275">
        <f>'PR-RAS'!E6</f>
        <v>2222749.37</v>
      </c>
      <c r="J17" s="5"/>
      <c r="K17" s="5"/>
      <c r="L17" s="5"/>
      <c r="M17" s="5"/>
      <c r="N17" s="5"/>
      <c r="O17" s="5"/>
      <c r="P17" s="5"/>
      <c r="Q17" s="5"/>
      <c r="R17" s="5"/>
      <c r="S17" s="5"/>
      <c r="T17" s="5"/>
      <c r="U17" s="5"/>
      <c r="V17" s="5"/>
      <c r="W17" s="5"/>
    </row>
    <row r="18" spans="1:23" ht="12.75" customHeight="1" x14ac:dyDescent="0.2">
      <c r="A18" s="350"/>
      <c r="B18" s="335" t="str">
        <f>'PR-RAS'!B152</f>
        <v xml:space="preserve">RASHODI POSLOVANJA (šifre 31+32+34+35+36+37+38) </v>
      </c>
      <c r="C18" s="336"/>
      <c r="D18" s="336"/>
      <c r="E18" s="336"/>
      <c r="F18" s="337"/>
      <c r="G18" s="29" t="str">
        <f>'PR-RAS'!C152</f>
        <v>3</v>
      </c>
      <c r="H18" s="275">
        <f>'PR-RAS'!D152</f>
        <v>1475531.0600000003</v>
      </c>
      <c r="I18" s="275">
        <f>'PR-RAS'!E152</f>
        <v>2269456.4999999995</v>
      </c>
      <c r="J18" s="5"/>
      <c r="K18" s="5"/>
      <c r="L18" s="5"/>
      <c r="M18" s="5"/>
      <c r="N18" s="5"/>
      <c r="O18" s="5"/>
      <c r="P18" s="5"/>
      <c r="Q18" s="5"/>
      <c r="R18" s="5"/>
      <c r="S18" s="5"/>
      <c r="T18" s="5"/>
      <c r="U18" s="5"/>
      <c r="V18" s="5"/>
      <c r="W18" s="5"/>
    </row>
    <row r="19" spans="1:23" ht="12.75" customHeight="1" x14ac:dyDescent="0.2">
      <c r="A19" s="350"/>
      <c r="B19" s="335" t="str">
        <f>'PR-RAS'!B649</f>
        <v>Višak prihoda i primitaka raspoloživ u sljedećem razdoblju (šifre X005 + '9221-9222' - Y005 - '9222-9221')</v>
      </c>
      <c r="C19" s="336"/>
      <c r="D19" s="336"/>
      <c r="E19" s="336"/>
      <c r="F19" s="337"/>
      <c r="G19" s="29" t="str">
        <f>'PR-RAS'!C649</f>
        <v>X006</v>
      </c>
      <c r="H19" s="275">
        <f>'PR-RAS'!D649</f>
        <v>0</v>
      </c>
      <c r="I19" s="275">
        <f>'PR-RAS'!E649</f>
        <v>88653.000000000815</v>
      </c>
      <c r="J19" s="5"/>
      <c r="K19" s="5"/>
      <c r="L19" s="5"/>
      <c r="M19" s="5"/>
      <c r="N19" s="5"/>
      <c r="O19" s="5"/>
      <c r="P19" s="5"/>
      <c r="Q19" s="5"/>
      <c r="R19" s="5"/>
      <c r="S19" s="5"/>
      <c r="T19" s="5"/>
      <c r="U19" s="5"/>
      <c r="V19" s="5"/>
      <c r="W19" s="5"/>
    </row>
    <row r="20" spans="1:23" ht="12.75" customHeight="1" x14ac:dyDescent="0.2">
      <c r="A20" s="351"/>
      <c r="B20" s="338" t="str">
        <f>'PR-RAS'!B650</f>
        <v>Manjak prihoda i primitaka za pokriće u sljedećem razdoblju (šifre Y005 + '9222-9221' - X005 - '9221-9222' )</v>
      </c>
      <c r="C20" s="339"/>
      <c r="D20" s="339"/>
      <c r="E20" s="339"/>
      <c r="F20" s="340"/>
      <c r="G20" s="30" t="str">
        <f>'PR-RAS'!C650</f>
        <v>Y006</v>
      </c>
      <c r="H20" s="275">
        <f>'PR-RAS'!D650</f>
        <v>92708.030000000494</v>
      </c>
      <c r="I20" s="275">
        <f>'PR-RAS'!E650</f>
        <v>0</v>
      </c>
      <c r="J20" s="5"/>
      <c r="K20" s="5"/>
      <c r="L20" s="5"/>
      <c r="M20" s="5"/>
      <c r="N20" s="5"/>
      <c r="O20" s="5"/>
      <c r="P20" s="5"/>
      <c r="Q20" s="5"/>
      <c r="R20" s="5"/>
      <c r="S20" s="5"/>
      <c r="T20" s="5"/>
      <c r="U20" s="5"/>
      <c r="V20" s="5"/>
      <c r="W20" s="5"/>
    </row>
    <row r="21" spans="1:23" ht="29.25" customHeight="1" x14ac:dyDescent="0.2">
      <c r="A21" s="200" t="s">
        <v>1988</v>
      </c>
      <c r="B21" s="329" t="s">
        <v>8</v>
      </c>
      <c r="C21" s="330"/>
      <c r="D21" s="330"/>
      <c r="E21" s="330"/>
      <c r="F21" s="331"/>
      <c r="G21" s="201" t="s">
        <v>9</v>
      </c>
      <c r="H21" s="265" t="s">
        <v>1989</v>
      </c>
      <c r="I21" s="266" t="s">
        <v>1990</v>
      </c>
      <c r="J21" s="5"/>
      <c r="K21" s="5"/>
      <c r="L21" s="5"/>
      <c r="M21" s="5"/>
      <c r="N21" s="5"/>
      <c r="O21" s="5"/>
      <c r="P21" s="5"/>
      <c r="Q21" s="5"/>
      <c r="R21" s="5"/>
      <c r="S21" s="5"/>
      <c r="T21" s="5"/>
      <c r="U21" s="5"/>
      <c r="V21" s="5"/>
      <c r="W21" s="5"/>
    </row>
    <row r="22" spans="1:23" ht="12.75" customHeight="1" x14ac:dyDescent="0.2">
      <c r="A22" s="349" t="s">
        <v>1980</v>
      </c>
      <c r="B22" s="332" t="str">
        <f>BILANCA!B7</f>
        <v>Nefinancijska imovina (šifre 01+02+03+04+05+06)</v>
      </c>
      <c r="C22" s="333"/>
      <c r="D22" s="333"/>
      <c r="E22" s="333"/>
      <c r="F22" s="334"/>
      <c r="G22" s="126" t="str">
        <f>BILANCA!C7</f>
        <v>B002</v>
      </c>
      <c r="H22" s="275">
        <f>BILANCA!D7</f>
        <v>3227692.3400000008</v>
      </c>
      <c r="I22" s="275">
        <f>BILANCA!E7</f>
        <v>2889168.9600000004</v>
      </c>
      <c r="J22" s="5"/>
      <c r="K22" s="5"/>
      <c r="L22" s="5"/>
      <c r="M22" s="5"/>
      <c r="N22" s="5"/>
      <c r="O22" s="5"/>
      <c r="P22" s="5"/>
      <c r="Q22" s="5"/>
      <c r="R22" s="5"/>
      <c r="S22" s="5"/>
      <c r="T22" s="5"/>
      <c r="U22" s="5"/>
      <c r="V22" s="5"/>
      <c r="W22" s="5"/>
    </row>
    <row r="23" spans="1:23" ht="12.75" customHeight="1" x14ac:dyDescent="0.2">
      <c r="A23" s="350"/>
      <c r="B23" s="335" t="str">
        <f>BILANCA!B69</f>
        <v>Financijska imovina (šifre 11+12+13+14+15+16+17+19)</v>
      </c>
      <c r="C23" s="336"/>
      <c r="D23" s="336"/>
      <c r="E23" s="336"/>
      <c r="F23" s="337"/>
      <c r="G23" s="127" t="str">
        <f>BILANCA!C69</f>
        <v>1</v>
      </c>
      <c r="H23" s="275">
        <f>BILANCA!D69</f>
        <v>212601.55</v>
      </c>
      <c r="I23" s="275">
        <f>BILANCA!E69</f>
        <v>301960.13999999996</v>
      </c>
      <c r="J23" s="5"/>
      <c r="K23" s="5"/>
      <c r="L23" s="5"/>
      <c r="M23" s="5"/>
      <c r="N23" s="5"/>
      <c r="O23" s="5"/>
      <c r="P23" s="5"/>
      <c r="Q23" s="5"/>
      <c r="R23" s="5"/>
      <c r="S23" s="5"/>
      <c r="T23" s="5"/>
      <c r="U23" s="5"/>
      <c r="V23" s="5"/>
      <c r="W23" s="5"/>
    </row>
    <row r="24" spans="1:23" ht="12.75" customHeight="1" x14ac:dyDescent="0.2">
      <c r="A24" s="350"/>
      <c r="B24" s="335" t="str">
        <f>BILANCA!B177</f>
        <v xml:space="preserve">Obveze (šifre 23+24+25+26+27+29) </v>
      </c>
      <c r="C24" s="336"/>
      <c r="D24" s="336"/>
      <c r="E24" s="336"/>
      <c r="F24" s="337"/>
      <c r="G24" s="127" t="str">
        <f>BILANCA!C177</f>
        <v>2</v>
      </c>
      <c r="H24" s="275">
        <f>BILANCA!D177</f>
        <v>210305.62</v>
      </c>
      <c r="I24" s="275">
        <f>BILANCA!E177</f>
        <v>95507.12</v>
      </c>
      <c r="J24" s="5"/>
      <c r="K24" s="5"/>
      <c r="L24" s="5"/>
      <c r="M24" s="5"/>
      <c r="N24" s="5"/>
      <c r="O24" s="5"/>
      <c r="P24" s="5"/>
      <c r="Q24" s="5"/>
      <c r="R24" s="5"/>
      <c r="S24" s="5"/>
      <c r="T24" s="5"/>
      <c r="U24" s="5"/>
      <c r="V24" s="5"/>
      <c r="W24" s="5"/>
    </row>
    <row r="25" spans="1:23" ht="12.75" customHeight="1" x14ac:dyDescent="0.2">
      <c r="A25" s="351"/>
      <c r="B25" s="338" t="str">
        <f>BILANCA!B251</f>
        <v>Vlastiti izvori (šifre 91 + 922 - 93 + 96 + 97)</v>
      </c>
      <c r="C25" s="339"/>
      <c r="D25" s="339"/>
      <c r="E25" s="339"/>
      <c r="F25" s="340"/>
      <c r="G25" s="128" t="str">
        <f>BILANCA!C251</f>
        <v>9</v>
      </c>
      <c r="H25" s="275">
        <f>BILANCA!D251</f>
        <v>3229988.27</v>
      </c>
      <c r="I25" s="275">
        <f>BILANCA!E251</f>
        <v>3095621.98</v>
      </c>
      <c r="J25" s="5"/>
      <c r="K25" s="5"/>
      <c r="L25" s="5"/>
      <c r="M25" s="5"/>
      <c r="N25" s="5"/>
      <c r="O25" s="5"/>
      <c r="P25" s="5"/>
      <c r="Q25" s="5"/>
      <c r="R25" s="5"/>
      <c r="S25" s="5"/>
      <c r="T25" s="5"/>
      <c r="U25" s="5"/>
      <c r="V25" s="5"/>
      <c r="W25" s="5"/>
    </row>
    <row r="26" spans="1:23" ht="48" x14ac:dyDescent="0.2">
      <c r="A26" s="200" t="s">
        <v>1988</v>
      </c>
      <c r="B26" s="329" t="s">
        <v>8</v>
      </c>
      <c r="C26" s="330"/>
      <c r="D26" s="330"/>
      <c r="E26" s="330"/>
      <c r="F26" s="331"/>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1991</v>
      </c>
      <c r="B27" s="332" t="str">
        <f>'RAS-funkcijski'!B5</f>
        <v>Opće javne usluge (šifre 011+012+013+014 do 018)</v>
      </c>
      <c r="C27" s="333"/>
      <c r="D27" s="333"/>
      <c r="E27" s="333"/>
      <c r="F27" s="334"/>
      <c r="G27" s="126" t="str">
        <f>'RAS-funkcijski'!C5</f>
        <v>01</v>
      </c>
      <c r="H27" s="275">
        <f>'RAS-funkcijski'!D5</f>
        <v>408873.24</v>
      </c>
      <c r="I27" s="275">
        <f>'RAS-funkcijski'!E5</f>
        <v>448986.29999999993</v>
      </c>
      <c r="J27" s="5"/>
      <c r="K27" s="5"/>
      <c r="L27" s="5"/>
      <c r="M27" s="5"/>
      <c r="N27" s="5"/>
      <c r="O27" s="5"/>
      <c r="P27" s="5"/>
      <c r="Q27" s="5"/>
      <c r="R27" s="5"/>
      <c r="S27" s="5"/>
      <c r="T27" s="5"/>
      <c r="U27" s="5"/>
      <c r="V27" s="5"/>
      <c r="W27" s="5"/>
    </row>
    <row r="28" spans="1:23" ht="12.75" customHeight="1" x14ac:dyDescent="0.2">
      <c r="A28" s="350"/>
      <c r="B28" s="335" t="str">
        <f>'RAS-funkcijski'!B35</f>
        <v>Ekonomski poslovi (šifre 041+042+043+044+045+046+047+048+049)</v>
      </c>
      <c r="C28" s="336"/>
      <c r="D28" s="336"/>
      <c r="E28" s="336"/>
      <c r="F28" s="337"/>
      <c r="G28" s="127" t="str">
        <f>'RAS-funkcijski'!C35</f>
        <v>04</v>
      </c>
      <c r="H28" s="275">
        <f>'RAS-funkcijski'!D35</f>
        <v>366270.3</v>
      </c>
      <c r="I28" s="275">
        <f>'RAS-funkcijski'!E35</f>
        <v>270088.40999999997</v>
      </c>
      <c r="J28" s="5"/>
      <c r="K28" s="5"/>
      <c r="L28" s="5"/>
      <c r="M28" s="5"/>
      <c r="N28" s="5"/>
      <c r="O28" s="5"/>
      <c r="P28" s="5"/>
      <c r="Q28" s="5"/>
      <c r="R28" s="5"/>
      <c r="S28" s="5"/>
      <c r="T28" s="5"/>
      <c r="U28" s="5"/>
      <c r="V28" s="5"/>
      <c r="W28" s="5"/>
    </row>
    <row r="29" spans="1:23" ht="12.75" customHeight="1" x14ac:dyDescent="0.2">
      <c r="A29" s="350"/>
      <c r="B29" s="335" t="str">
        <f>'RAS-funkcijski'!B88</f>
        <v>Rashodi vezani za stanovanje i kom. pogodnosti koji nisu drugdje svrstani</v>
      </c>
      <c r="C29" s="336"/>
      <c r="D29" s="336"/>
      <c r="E29" s="336"/>
      <c r="F29" s="33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0"/>
      <c r="B30" s="335" t="str">
        <f>'RAS-funkcijski'!B114</f>
        <v>Obrazovanje (šifre 091+092+093+094+095+096+097+098)</v>
      </c>
      <c r="C30" s="336"/>
      <c r="D30" s="336"/>
      <c r="E30" s="336"/>
      <c r="F30" s="337"/>
      <c r="G30" s="127" t="str">
        <f>'RAS-funkcijski'!C114</f>
        <v>09</v>
      </c>
      <c r="H30" s="275">
        <f>'RAS-funkcijski'!D114</f>
        <v>82851.509999999995</v>
      </c>
      <c r="I30" s="275">
        <f>'RAS-funkcijski'!E114</f>
        <v>349646.22000000003</v>
      </c>
      <c r="J30" s="5"/>
      <c r="K30" s="5"/>
      <c r="L30" s="5"/>
      <c r="M30" s="5"/>
      <c r="N30" s="5"/>
      <c r="O30" s="5"/>
      <c r="P30" s="5"/>
      <c r="Q30" s="5"/>
      <c r="R30" s="5"/>
      <c r="S30" s="5"/>
      <c r="T30" s="5"/>
      <c r="U30" s="5"/>
      <c r="V30" s="5"/>
      <c r="W30" s="5"/>
    </row>
    <row r="31" spans="1:23" ht="12.75" customHeight="1" x14ac:dyDescent="0.2">
      <c r="A31" s="351"/>
      <c r="B31" s="338" t="str">
        <f>'RAS-funkcijski'!B141</f>
        <v>Kontrolni zbroj (šifre 01+02+03+04+05+06+07+08+09+10)</v>
      </c>
      <c r="C31" s="339"/>
      <c r="D31" s="339"/>
      <c r="E31" s="339"/>
      <c r="F31" s="340"/>
      <c r="G31" s="128" t="str">
        <f>'RAS-funkcijski'!C141</f>
        <v>R1</v>
      </c>
      <c r="H31" s="275">
        <f>'RAS-funkcijski'!D141</f>
        <v>1591371.85</v>
      </c>
      <c r="I31" s="275">
        <f>'RAS-funkcijski'!E141</f>
        <v>2418806.12</v>
      </c>
      <c r="J31" s="5"/>
      <c r="K31" s="5"/>
      <c r="L31" s="5"/>
      <c r="M31" s="5"/>
      <c r="N31" s="5"/>
      <c r="O31" s="5"/>
      <c r="P31" s="5"/>
      <c r="Q31" s="5"/>
      <c r="R31" s="5"/>
      <c r="S31" s="5"/>
      <c r="T31" s="5"/>
      <c r="U31" s="5"/>
      <c r="V31" s="5"/>
      <c r="W31" s="5"/>
    </row>
    <row r="32" spans="1:23" ht="29.25" customHeight="1" x14ac:dyDescent="0.2">
      <c r="A32" s="200" t="s">
        <v>1988</v>
      </c>
      <c r="B32" s="329" t="s">
        <v>8</v>
      </c>
      <c r="C32" s="330"/>
      <c r="D32" s="330"/>
      <c r="E32" s="330"/>
      <c r="F32" s="331"/>
      <c r="G32" s="201" t="s">
        <v>9</v>
      </c>
      <c r="H32" s="265" t="s">
        <v>1992</v>
      </c>
      <c r="I32" s="266" t="s">
        <v>1993</v>
      </c>
      <c r="J32" s="5"/>
      <c r="K32" s="5"/>
      <c r="L32" s="5"/>
      <c r="M32" s="5"/>
      <c r="N32" s="5"/>
      <c r="O32" s="5"/>
      <c r="P32" s="5"/>
      <c r="Q32" s="5"/>
      <c r="R32" s="5"/>
      <c r="S32" s="5"/>
      <c r="T32" s="5"/>
      <c r="U32" s="5"/>
      <c r="V32" s="5"/>
      <c r="W32" s="5"/>
    </row>
    <row r="33" spans="1:23" ht="12.75" customHeight="1" x14ac:dyDescent="0.2">
      <c r="A33" s="349" t="s">
        <v>1982</v>
      </c>
      <c r="B33" s="346" t="str">
        <f>'P-VRIO'!B5</f>
        <v>Promjene u vrijednosti i obujmu imovine (šifre 91511+91512)</v>
      </c>
      <c r="C33" s="333"/>
      <c r="D33" s="333"/>
      <c r="E33" s="333"/>
      <c r="F33" s="334"/>
      <c r="G33" s="126" t="str">
        <f>'P-VRIO'!C5</f>
        <v>9151</v>
      </c>
      <c r="H33" s="275">
        <f>'P-VRIO'!D5</f>
        <v>191984.73</v>
      </c>
      <c r="I33" s="275">
        <f>'P-VRIO'!E5</f>
        <v>137981.42000000001</v>
      </c>
      <c r="J33" s="5"/>
      <c r="K33" s="5"/>
      <c r="L33" s="5"/>
      <c r="M33" s="5"/>
      <c r="N33" s="5"/>
      <c r="O33" s="5"/>
      <c r="P33" s="5"/>
      <c r="Q33" s="5"/>
      <c r="R33" s="5"/>
      <c r="S33" s="5"/>
      <c r="T33" s="5"/>
      <c r="U33" s="5"/>
      <c r="V33" s="5"/>
      <c r="W33" s="5"/>
    </row>
    <row r="34" spans="1:23" ht="12.75" customHeight="1" x14ac:dyDescent="0.2">
      <c r="A34" s="350"/>
      <c r="B34" s="347" t="str">
        <f>'P-VRIO'!B22</f>
        <v>Promjene u obujmu imovine (šifre P016+P023)</v>
      </c>
      <c r="C34" s="336"/>
      <c r="D34" s="336"/>
      <c r="E34" s="336"/>
      <c r="F34" s="337"/>
      <c r="G34" s="127" t="str">
        <f>'P-VRIO'!C22</f>
        <v>91512</v>
      </c>
      <c r="H34" s="275">
        <f>'P-VRIO'!D22</f>
        <v>9165.16</v>
      </c>
      <c r="I34" s="275">
        <f>'P-VRIO'!E22</f>
        <v>0</v>
      </c>
      <c r="J34" s="5"/>
      <c r="K34" s="5"/>
      <c r="L34" s="5"/>
      <c r="M34" s="5"/>
      <c r="N34" s="5"/>
      <c r="O34" s="5"/>
      <c r="P34" s="5"/>
      <c r="Q34" s="5"/>
      <c r="R34" s="5"/>
      <c r="S34" s="5"/>
      <c r="T34" s="5"/>
      <c r="U34" s="5"/>
      <c r="V34" s="5"/>
      <c r="W34" s="5"/>
    </row>
    <row r="35" spans="1:23" ht="12.75" customHeight="1" x14ac:dyDescent="0.2">
      <c r="A35" s="350"/>
      <c r="B35" s="347" t="str">
        <f>'P-VRIO'!B38</f>
        <v>Promjene u vrijednosti i obujmu obveza (šifre 91521+91522)</v>
      </c>
      <c r="C35" s="336"/>
      <c r="D35" s="336"/>
      <c r="E35" s="336"/>
      <c r="F35" s="33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48" t="str">
        <f>'P-VRIO'!B44</f>
        <v>Promjene u obujmu obveza (šifre P035 do P038)</v>
      </c>
      <c r="C36" s="339"/>
      <c r="D36" s="339"/>
      <c r="E36" s="339"/>
      <c r="F36" s="34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29" t="s">
        <v>8</v>
      </c>
      <c r="C37" s="330"/>
      <c r="D37" s="330"/>
      <c r="E37" s="330"/>
      <c r="F37" s="331"/>
      <c r="G37" s="201" t="s">
        <v>9</v>
      </c>
      <c r="H37" s="265" t="s">
        <v>1989</v>
      </c>
      <c r="I37" s="266" t="s">
        <v>1951</v>
      </c>
      <c r="J37" s="5"/>
      <c r="K37" s="5"/>
      <c r="L37" s="5"/>
      <c r="M37" s="5"/>
      <c r="N37" s="5"/>
      <c r="O37" s="5"/>
      <c r="P37" s="5"/>
      <c r="Q37" s="5"/>
      <c r="R37" s="5"/>
      <c r="S37" s="5"/>
      <c r="T37" s="5"/>
      <c r="U37" s="5"/>
      <c r="V37" s="5"/>
      <c r="W37" s="5"/>
    </row>
    <row r="38" spans="1:23" ht="12.75" customHeight="1" x14ac:dyDescent="0.2">
      <c r="A38" s="349" t="s">
        <v>1983</v>
      </c>
      <c r="B38" s="332" t="str">
        <f>OBVEZE!B5</f>
        <v>Stanje obveza 1. siječnja (=stanju obveza iz Izvještaja o obvezama na 31. prosinca prethodne godine)</v>
      </c>
      <c r="C38" s="333"/>
      <c r="D38" s="333"/>
      <c r="E38" s="333"/>
      <c r="F38" s="334"/>
      <c r="G38" s="126" t="str">
        <f>OBVEZE!C5</f>
        <v>V001</v>
      </c>
      <c r="H38" s="275">
        <f>OBVEZE!D5</f>
        <v>210305.62</v>
      </c>
      <c r="I38" s="275" t="s">
        <v>1994</v>
      </c>
      <c r="J38" s="5"/>
      <c r="K38" s="5"/>
      <c r="L38" s="5"/>
      <c r="M38" s="5"/>
      <c r="N38" s="5"/>
      <c r="O38" s="5"/>
      <c r="P38" s="5"/>
      <c r="Q38" s="5"/>
      <c r="R38" s="5"/>
      <c r="S38" s="5"/>
      <c r="T38" s="5"/>
      <c r="U38" s="5"/>
      <c r="V38" s="5"/>
      <c r="W38" s="5"/>
    </row>
    <row r="39" spans="1:23" ht="12.75" customHeight="1" x14ac:dyDescent="0.2">
      <c r="A39" s="350"/>
      <c r="B39" s="335" t="str">
        <f>OBVEZE!B44</f>
        <v>Stanje obveza na kraju izvještajnog razdoblja (šifre V001+V002-V004) i (šifre V007+V009)</v>
      </c>
      <c r="C39" s="336"/>
      <c r="D39" s="336"/>
      <c r="E39" s="336"/>
      <c r="F39" s="337"/>
      <c r="G39" s="127" t="str">
        <f>OBVEZE!C44</f>
        <v>V006</v>
      </c>
      <c r="H39" s="275" t="s">
        <v>1994</v>
      </c>
      <c r="I39" s="275">
        <f>OBVEZE!D44</f>
        <v>95507.120000000112</v>
      </c>
      <c r="J39" s="5"/>
      <c r="K39" s="5"/>
      <c r="L39" s="5"/>
      <c r="M39" s="5"/>
      <c r="N39" s="5"/>
      <c r="O39" s="5"/>
      <c r="P39" s="5"/>
      <c r="Q39" s="5"/>
      <c r="R39" s="5"/>
      <c r="S39" s="5"/>
      <c r="T39" s="5"/>
      <c r="U39" s="5"/>
      <c r="V39" s="5"/>
      <c r="W39" s="5"/>
    </row>
    <row r="40" spans="1:23" ht="12.75" customHeight="1" x14ac:dyDescent="0.2">
      <c r="A40" s="350"/>
      <c r="B40" s="335" t="str">
        <f>OBVEZE!B45</f>
        <v>Stanje dospjelih obveza na kraju izvještajnog razdoblja (šifre V008+D23+D24 + 'D dio 25,26' + D27)</v>
      </c>
      <c r="C40" s="336"/>
      <c r="D40" s="336"/>
      <c r="E40" s="336"/>
      <c r="F40" s="337"/>
      <c r="G40" s="127" t="str">
        <f>OBVEZE!C45</f>
        <v>V007</v>
      </c>
      <c r="H40" s="275" t="s">
        <v>1994</v>
      </c>
      <c r="I40" s="275">
        <f>OBVEZE!D45</f>
        <v>47493.409999999996</v>
      </c>
      <c r="J40" s="5"/>
      <c r="K40" s="5"/>
      <c r="L40" s="5"/>
      <c r="M40" s="5"/>
      <c r="N40" s="5"/>
      <c r="O40" s="5"/>
      <c r="P40" s="5"/>
      <c r="Q40" s="5"/>
      <c r="R40" s="5"/>
      <c r="S40" s="5"/>
      <c r="T40" s="5"/>
      <c r="U40" s="5"/>
      <c r="V40" s="5"/>
      <c r="W40" s="5"/>
    </row>
    <row r="41" spans="1:23" ht="12.75" customHeight="1" x14ac:dyDescent="0.2">
      <c r="A41" s="351"/>
      <c r="B41" s="338" t="str">
        <f>OBVEZE!B104</f>
        <v>Stanje nedospjelih obveza na kraju izvještajnog razdoblja (šifre V010 + ND23 + ND24 + 'ND dio 25,26' + ND27)</v>
      </c>
      <c r="C41" s="339"/>
      <c r="D41" s="339"/>
      <c r="E41" s="339"/>
      <c r="F41" s="340"/>
      <c r="G41" s="128" t="str">
        <f>OBVEZE!C104</f>
        <v>V009</v>
      </c>
      <c r="H41" s="276" t="s">
        <v>1994</v>
      </c>
      <c r="I41" s="276">
        <f>OBVEZE!D104</f>
        <v>48013.71</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4" t="s">
        <v>1995</v>
      </c>
      <c r="F44" s="344"/>
      <c r="G44" s="229"/>
      <c r="H44" s="345" t="s">
        <v>1996</v>
      </c>
      <c r="I44" s="345"/>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23" zoomScaleNormal="100" workbookViewId="0">
      <selection activeCell="E423" sqref="E423"/>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68" t="s">
        <v>6</v>
      </c>
      <c r="B2" s="369"/>
      <c r="C2" s="369"/>
      <c r="D2" s="369"/>
      <c r="E2" s="369"/>
      <c r="F2" s="369"/>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0" t="s">
        <v>14</v>
      </c>
      <c r="B5" s="371"/>
      <c r="C5" s="166"/>
      <c r="D5" s="52"/>
      <c r="E5" s="52"/>
      <c r="F5" s="44"/>
    </row>
    <row r="6" spans="1:24" ht="12.75" customHeight="1" x14ac:dyDescent="0.2">
      <c r="A6" s="63">
        <v>6</v>
      </c>
      <c r="B6" s="220" t="s">
        <v>15</v>
      </c>
      <c r="C6" s="247" t="s">
        <v>16</v>
      </c>
      <c r="D6" s="60">
        <f>D7+D43+D49+D82+D106+D125+D134+D140</f>
        <v>1734907.5699999998</v>
      </c>
      <c r="E6" s="60">
        <f>E7+E43+E49+E82+E106+E125+E134+E140</f>
        <v>2222749.37</v>
      </c>
      <c r="F6" s="45">
        <f t="shared" ref="F6:F132" si="0">IF(D6&lt;&gt;0,IF(E6/D6&gt;=100,"&gt;&gt;100",E6/D6*100),"-")</f>
        <v>128.11918101204668</v>
      </c>
    </row>
    <row r="7" spans="1:24" ht="12.75" customHeight="1" x14ac:dyDescent="0.2">
      <c r="A7" s="63">
        <v>61</v>
      </c>
      <c r="B7" s="220" t="s">
        <v>17</v>
      </c>
      <c r="C7" s="247" t="s">
        <v>18</v>
      </c>
      <c r="D7" s="60">
        <f>D8+D17+D23+D29+D36+D39</f>
        <v>569772.47</v>
      </c>
      <c r="E7" s="60">
        <f>E8+E17+E23+E29+E36+E39</f>
        <v>729728.48</v>
      </c>
      <c r="F7" s="45">
        <f t="shared" si="0"/>
        <v>128.07366421196167</v>
      </c>
    </row>
    <row r="8" spans="1:24" ht="12.75" customHeight="1" x14ac:dyDescent="0.2">
      <c r="A8" s="63">
        <v>611</v>
      </c>
      <c r="B8" s="220" t="s">
        <v>19</v>
      </c>
      <c r="C8" s="247" t="s">
        <v>20</v>
      </c>
      <c r="D8" s="60">
        <f>SUM(D9:D14)-D15-D16</f>
        <v>537530.1</v>
      </c>
      <c r="E8" s="60">
        <f>SUM(E9:E14)-E15-E16</f>
        <v>682505.79</v>
      </c>
      <c r="F8" s="45">
        <f t="shared" si="0"/>
        <v>126.97071103553085</v>
      </c>
    </row>
    <row r="9" spans="1:24" ht="12.75" customHeight="1" x14ac:dyDescent="0.2">
      <c r="A9" s="63">
        <v>6111</v>
      </c>
      <c r="B9" s="65" t="s">
        <v>21</v>
      </c>
      <c r="C9" s="247" t="s">
        <v>22</v>
      </c>
      <c r="D9" s="194">
        <v>591509.25</v>
      </c>
      <c r="E9" s="194">
        <v>739281.33</v>
      </c>
      <c r="F9" s="45">
        <f t="shared" si="0"/>
        <v>124.98220949207473</v>
      </c>
    </row>
    <row r="10" spans="1:24" ht="12.75" customHeight="1" x14ac:dyDescent="0.2">
      <c r="A10" s="63">
        <v>6112</v>
      </c>
      <c r="B10" s="65" t="s">
        <v>23</v>
      </c>
      <c r="C10" s="247" t="s">
        <v>24</v>
      </c>
      <c r="D10" s="194">
        <v>46534.720000000001</v>
      </c>
      <c r="E10" s="194">
        <v>63498.92</v>
      </c>
      <c r="F10" s="45">
        <f t="shared" si="0"/>
        <v>136.45493085592864</v>
      </c>
    </row>
    <row r="11" spans="1:24" ht="12.75" customHeight="1" x14ac:dyDescent="0.2">
      <c r="A11" s="63">
        <v>6113</v>
      </c>
      <c r="B11" s="65" t="s">
        <v>25</v>
      </c>
      <c r="C11" s="247" t="s">
        <v>26</v>
      </c>
      <c r="D11" s="194">
        <v>12798.88</v>
      </c>
      <c r="E11" s="194">
        <v>15789.62</v>
      </c>
      <c r="F11" s="45">
        <f t="shared" si="0"/>
        <v>123.36720088007702</v>
      </c>
    </row>
    <row r="12" spans="1:24" ht="12.75" customHeight="1" x14ac:dyDescent="0.2">
      <c r="A12" s="63">
        <v>6114</v>
      </c>
      <c r="B12" s="65" t="s">
        <v>27</v>
      </c>
      <c r="C12" s="247" t="s">
        <v>28</v>
      </c>
      <c r="D12" s="194">
        <v>33766.019999999997</v>
      </c>
      <c r="E12" s="194">
        <v>14691.06</v>
      </c>
      <c r="F12" s="45">
        <f t="shared" si="0"/>
        <v>43.50841467250212</v>
      </c>
    </row>
    <row r="13" spans="1:24" ht="12.75" customHeight="1" x14ac:dyDescent="0.2">
      <c r="A13" s="63">
        <v>6115</v>
      </c>
      <c r="B13" s="65" t="s">
        <v>29</v>
      </c>
      <c r="C13" s="247" t="s">
        <v>30</v>
      </c>
      <c r="D13" s="194">
        <v>0</v>
      </c>
      <c r="E13" s="194">
        <v>33672.980000000003</v>
      </c>
      <c r="F13" s="45" t="str">
        <f t="shared" si="0"/>
        <v>-</v>
      </c>
    </row>
    <row r="14" spans="1:24" ht="12.75" customHeight="1" x14ac:dyDescent="0.2">
      <c r="A14" s="63">
        <v>6116</v>
      </c>
      <c r="B14" s="65" t="s">
        <v>31</v>
      </c>
      <c r="C14" s="247" t="s">
        <v>32</v>
      </c>
      <c r="D14" s="194">
        <v>0</v>
      </c>
      <c r="E14" s="194">
        <v>228.46</v>
      </c>
      <c r="F14" s="45" t="str">
        <f t="shared" si="0"/>
        <v>-</v>
      </c>
    </row>
    <row r="15" spans="1:24" ht="12.75" customHeight="1" x14ac:dyDescent="0.2">
      <c r="A15" s="63">
        <v>6117</v>
      </c>
      <c r="B15" s="220" t="s">
        <v>33</v>
      </c>
      <c r="C15" s="247" t="s">
        <v>34</v>
      </c>
      <c r="D15" s="194">
        <v>147078.76999999999</v>
      </c>
      <c r="E15" s="194">
        <v>184656.58</v>
      </c>
      <c r="F15" s="45">
        <f t="shared" si="0"/>
        <v>125.54944537542706</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25756.89</v>
      </c>
      <c r="E23" s="60">
        <f t="shared" si="2"/>
        <v>38495.94</v>
      </c>
      <c r="F23" s="45">
        <f t="shared" si="0"/>
        <v>149.45880500324381</v>
      </c>
    </row>
    <row r="24" spans="1:6" ht="12.75" customHeight="1" x14ac:dyDescent="0.2">
      <c r="A24" s="63">
        <v>6131</v>
      </c>
      <c r="B24" s="65" t="s">
        <v>51</v>
      </c>
      <c r="C24" s="247" t="s">
        <v>52</v>
      </c>
      <c r="D24" s="194">
        <v>706.38</v>
      </c>
      <c r="E24" s="194">
        <v>168</v>
      </c>
      <c r="F24" s="45">
        <f t="shared" si="0"/>
        <v>23.783232820861294</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25050.51</v>
      </c>
      <c r="E27" s="194">
        <v>38327.94</v>
      </c>
      <c r="F27" s="45">
        <f t="shared" si="0"/>
        <v>153.0026334793184</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6485.48</v>
      </c>
      <c r="E29" s="60">
        <f>SUM(E30:E35)</f>
        <v>8726.75</v>
      </c>
      <c r="F29" s="45">
        <f t="shared" si="0"/>
        <v>134.5582747923053</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6485.48</v>
      </c>
      <c r="E31" s="194">
        <v>8726.75</v>
      </c>
      <c r="F31" s="45">
        <f t="shared" si="0"/>
        <v>134.5582747923053</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907605.68</v>
      </c>
      <c r="E49" s="60">
        <f>E50+E53+E58+E61+E64+E68+E71+E74+E77</f>
        <v>1150999.21</v>
      </c>
      <c r="F49" s="45">
        <f t="shared" si="0"/>
        <v>126.81710079205321</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81226.36</v>
      </c>
      <c r="E53" s="60">
        <f t="shared" si="8"/>
        <v>0</v>
      </c>
      <c r="F53" s="45">
        <f t="shared" si="0"/>
        <v>0</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81226.36</v>
      </c>
      <c r="E57" s="194"/>
      <c r="F57" s="45">
        <f t="shared" si="0"/>
        <v>0</v>
      </c>
    </row>
    <row r="58" spans="1:6" ht="24" x14ac:dyDescent="0.2">
      <c r="A58" s="63">
        <v>633</v>
      </c>
      <c r="B58" s="65" t="s">
        <v>119</v>
      </c>
      <c r="C58" s="247" t="s">
        <v>120</v>
      </c>
      <c r="D58" s="60">
        <f t="shared" ref="D58:E58" si="9">SUM(D59:D60)</f>
        <v>748624.93</v>
      </c>
      <c r="E58" s="60">
        <f t="shared" si="9"/>
        <v>316009.03000000003</v>
      </c>
      <c r="F58" s="45">
        <f t="shared" si="0"/>
        <v>42.211929811100468</v>
      </c>
    </row>
    <row r="59" spans="1:6" ht="24" x14ac:dyDescent="0.2">
      <c r="A59" s="63">
        <v>6331</v>
      </c>
      <c r="B59" s="65" t="s">
        <v>121</v>
      </c>
      <c r="C59" s="247" t="s">
        <v>122</v>
      </c>
      <c r="D59" s="194">
        <v>693624.93</v>
      </c>
      <c r="E59" s="194">
        <v>131734.48000000001</v>
      </c>
      <c r="F59" s="45">
        <f t="shared" si="0"/>
        <v>18.992177804220503</v>
      </c>
    </row>
    <row r="60" spans="1:6" ht="24" x14ac:dyDescent="0.2">
      <c r="A60" s="63">
        <v>6332</v>
      </c>
      <c r="B60" s="65" t="s">
        <v>123</v>
      </c>
      <c r="C60" s="247" t="s">
        <v>124</v>
      </c>
      <c r="D60" s="194">
        <v>55000</v>
      </c>
      <c r="E60" s="194">
        <v>184274.55</v>
      </c>
      <c r="F60" s="45">
        <f t="shared" si="0"/>
        <v>335.04463636363636</v>
      </c>
    </row>
    <row r="61" spans="1:6" ht="12.75" customHeight="1" x14ac:dyDescent="0.2">
      <c r="A61" s="63">
        <v>634</v>
      </c>
      <c r="B61" s="65" t="s">
        <v>125</v>
      </c>
      <c r="C61" s="247" t="s">
        <v>126</v>
      </c>
      <c r="D61" s="60">
        <f t="shared" ref="D61:E61" si="10">SUM(D62:D63)</f>
        <v>6133.41</v>
      </c>
      <c r="E61" s="60">
        <f t="shared" si="10"/>
        <v>0</v>
      </c>
      <c r="F61" s="45">
        <f t="shared" si="0"/>
        <v>0</v>
      </c>
    </row>
    <row r="62" spans="1:6" ht="12.75" customHeight="1" x14ac:dyDescent="0.2">
      <c r="A62" s="63">
        <v>6341</v>
      </c>
      <c r="B62" s="65" t="s">
        <v>127</v>
      </c>
      <c r="C62" s="247" t="s">
        <v>128</v>
      </c>
      <c r="D62" s="194">
        <v>6133.41</v>
      </c>
      <c r="E62" s="194"/>
      <c r="F62" s="45">
        <f t="shared" si="0"/>
        <v>0</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496619.43</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v>496619.43</v>
      </c>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71620.98</v>
      </c>
      <c r="E74" s="60">
        <f t="shared" si="13"/>
        <v>338370.75</v>
      </c>
      <c r="F74" s="45">
        <f t="shared" si="0"/>
        <v>472.44641165200483</v>
      </c>
    </row>
    <row r="75" spans="1:6" ht="12.75" customHeight="1" x14ac:dyDescent="0.2">
      <c r="A75" s="63" t="s">
        <v>153</v>
      </c>
      <c r="B75" s="65" t="s">
        <v>154</v>
      </c>
      <c r="C75" s="247" t="s">
        <v>153</v>
      </c>
      <c r="D75" s="194">
        <v>71620.98</v>
      </c>
      <c r="E75" s="194">
        <v>92811</v>
      </c>
      <c r="F75" s="45">
        <f t="shared" si="0"/>
        <v>129.58633070924191</v>
      </c>
    </row>
    <row r="76" spans="1:6" ht="12.75" customHeight="1" x14ac:dyDescent="0.2">
      <c r="A76" s="63" t="s">
        <v>155</v>
      </c>
      <c r="B76" s="65" t="s">
        <v>156</v>
      </c>
      <c r="C76" s="247" t="s">
        <v>155</v>
      </c>
      <c r="D76" s="194">
        <v>0</v>
      </c>
      <c r="E76" s="194">
        <v>245559.75</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23761.940000000002</v>
      </c>
      <c r="E82" s="60">
        <f t="shared" si="15"/>
        <v>69575.180000000008</v>
      </c>
      <c r="F82" s="45">
        <f t="shared" si="0"/>
        <v>292.80092450363901</v>
      </c>
    </row>
    <row r="83" spans="1:6" ht="12.75" customHeight="1" x14ac:dyDescent="0.2">
      <c r="A83" s="63">
        <v>641</v>
      </c>
      <c r="B83" s="64" t="s">
        <v>169</v>
      </c>
      <c r="C83" s="247" t="s">
        <v>170</v>
      </c>
      <c r="D83" s="60">
        <f t="shared" ref="D83:E83" si="16">SUM(D84:D90)</f>
        <v>47.82</v>
      </c>
      <c r="E83" s="60">
        <f t="shared" si="16"/>
        <v>34.700000000000003</v>
      </c>
      <c r="F83" s="45">
        <f t="shared" si="0"/>
        <v>72.563780844834795</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47.82</v>
      </c>
      <c r="E86" s="194">
        <v>34.700000000000003</v>
      </c>
      <c r="F86" s="45">
        <f t="shared" si="0"/>
        <v>72.563780844834795</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23714.120000000003</v>
      </c>
      <c r="E91" s="60">
        <f t="shared" si="17"/>
        <v>69540.48000000001</v>
      </c>
      <c r="F91" s="45">
        <f t="shared" si="0"/>
        <v>293.24503713399446</v>
      </c>
    </row>
    <row r="92" spans="1:6" ht="12.75" customHeight="1" x14ac:dyDescent="0.2">
      <c r="A92" s="63">
        <v>6421</v>
      </c>
      <c r="B92" s="64" t="s">
        <v>187</v>
      </c>
      <c r="C92" s="247" t="s">
        <v>188</v>
      </c>
      <c r="D92" s="194">
        <v>5196.76</v>
      </c>
      <c r="E92" s="194">
        <v>5049.99</v>
      </c>
      <c r="F92" s="45">
        <f t="shared" si="0"/>
        <v>97.175740268936792</v>
      </c>
    </row>
    <row r="93" spans="1:6" ht="12.75" customHeight="1" x14ac:dyDescent="0.2">
      <c r="A93" s="63">
        <v>6422</v>
      </c>
      <c r="B93" s="64" t="s">
        <v>189</v>
      </c>
      <c r="C93" s="247" t="s">
        <v>190</v>
      </c>
      <c r="D93" s="194">
        <v>17966.32</v>
      </c>
      <c r="E93" s="194">
        <v>64488.53</v>
      </c>
      <c r="F93" s="45">
        <f t="shared" si="0"/>
        <v>358.94123003486527</v>
      </c>
    </row>
    <row r="94" spans="1:6" ht="12.75" customHeight="1" x14ac:dyDescent="0.2">
      <c r="A94" s="63">
        <v>6423</v>
      </c>
      <c r="B94" s="64" t="s">
        <v>191</v>
      </c>
      <c r="C94" s="247" t="s">
        <v>192</v>
      </c>
      <c r="D94" s="194">
        <v>2.74</v>
      </c>
      <c r="E94" s="194">
        <v>1.96</v>
      </c>
      <c r="F94" s="45">
        <f t="shared" si="0"/>
        <v>71.532846715328461</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548.29999999999995</v>
      </c>
      <c r="E97" s="194"/>
      <c r="F97" s="45">
        <f t="shared" si="0"/>
        <v>0</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229189.07</v>
      </c>
      <c r="E106" s="60">
        <f>E107+E112+E120+E124</f>
        <v>269959.57</v>
      </c>
      <c r="F106" s="45">
        <f t="shared" si="0"/>
        <v>117.78902458132056</v>
      </c>
    </row>
    <row r="107" spans="1:6" ht="12.75" customHeight="1" x14ac:dyDescent="0.2">
      <c r="A107" s="63">
        <v>651</v>
      </c>
      <c r="B107" s="64" t="s">
        <v>217</v>
      </c>
      <c r="C107" s="247" t="s">
        <v>218</v>
      </c>
      <c r="D107" s="60">
        <f t="shared" ref="D107:E107" si="19">SUM(D108:D111)</f>
        <v>18552.25</v>
      </c>
      <c r="E107" s="60">
        <f t="shared" si="19"/>
        <v>18557.09</v>
      </c>
      <c r="F107" s="45">
        <f t="shared" si="0"/>
        <v>100.02608847983399</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6.56</v>
      </c>
      <c r="E110" s="194">
        <v>11.4</v>
      </c>
      <c r="F110" s="45">
        <f t="shared" si="0"/>
        <v>173.78048780487808</v>
      </c>
    </row>
    <row r="111" spans="1:6" ht="12.75" customHeight="1" x14ac:dyDescent="0.2">
      <c r="A111" s="63">
        <v>6514</v>
      </c>
      <c r="B111" s="64" t="s">
        <v>225</v>
      </c>
      <c r="C111" s="247" t="s">
        <v>226</v>
      </c>
      <c r="D111" s="194">
        <v>18545.689999999999</v>
      </c>
      <c r="E111" s="194">
        <v>18545.689999999999</v>
      </c>
      <c r="F111" s="45">
        <f t="shared" si="0"/>
        <v>100</v>
      </c>
    </row>
    <row r="112" spans="1:6" ht="12.75" customHeight="1" x14ac:dyDescent="0.2">
      <c r="A112" s="63">
        <v>652</v>
      </c>
      <c r="B112" s="64" t="s">
        <v>227</v>
      </c>
      <c r="C112" s="247" t="s">
        <v>228</v>
      </c>
      <c r="D112" s="60">
        <f t="shared" ref="D112:E112" si="20">SUM(D113:D119)</f>
        <v>81055.450000000012</v>
      </c>
      <c r="E112" s="60">
        <f t="shared" si="20"/>
        <v>137248.94</v>
      </c>
      <c r="F112" s="45">
        <f t="shared" si="0"/>
        <v>169.32721982297301</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22.33</v>
      </c>
      <c r="E114" s="194"/>
      <c r="F114" s="45">
        <f t="shared" si="0"/>
        <v>0</v>
      </c>
    </row>
    <row r="115" spans="1:6" ht="12.75" customHeight="1" x14ac:dyDescent="0.2">
      <c r="A115" s="63">
        <v>6524</v>
      </c>
      <c r="B115" s="64" t="s">
        <v>233</v>
      </c>
      <c r="C115" s="247" t="s">
        <v>234</v>
      </c>
      <c r="D115" s="194">
        <v>81032.990000000005</v>
      </c>
      <c r="E115" s="194">
        <v>137248.94</v>
      </c>
      <c r="F115" s="45">
        <f t="shared" si="0"/>
        <v>169.37415242853558</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0.13</v>
      </c>
      <c r="E117" s="194"/>
      <c r="F117" s="45">
        <f t="shared" si="0"/>
        <v>0</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129581.37</v>
      </c>
      <c r="E120" s="60">
        <f t="shared" si="21"/>
        <v>114153.54</v>
      </c>
      <c r="F120" s="45">
        <f t="shared" si="0"/>
        <v>88.094098711875006</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129581.37</v>
      </c>
      <c r="E122" s="194">
        <v>114153.54</v>
      </c>
      <c r="F122" s="45">
        <f t="shared" si="0"/>
        <v>88.094098711875006</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3598.43</v>
      </c>
      <c r="E125" s="60">
        <f t="shared" si="22"/>
        <v>2187.9899999999998</v>
      </c>
      <c r="F125" s="45">
        <f t="shared" si="0"/>
        <v>60.804017307548008</v>
      </c>
    </row>
    <row r="126" spans="1:6" ht="12.75" customHeight="1" x14ac:dyDescent="0.2">
      <c r="A126" s="63">
        <v>661</v>
      </c>
      <c r="B126" s="65" t="s">
        <v>255</v>
      </c>
      <c r="C126" s="247" t="s">
        <v>256</v>
      </c>
      <c r="D126" s="60">
        <f t="shared" ref="D126:E126" si="23">SUM(D127:D128)</f>
        <v>3598.43</v>
      </c>
      <c r="E126" s="60">
        <f t="shared" si="23"/>
        <v>2187.9899999999998</v>
      </c>
      <c r="F126" s="45">
        <f t="shared" si="0"/>
        <v>60.804017307548008</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3598.43</v>
      </c>
      <c r="E128" s="194">
        <v>2187.9899999999998</v>
      </c>
      <c r="F128" s="45">
        <f t="shared" si="0"/>
        <v>60.804017307548008</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979.98</v>
      </c>
      <c r="E140" s="60">
        <f t="shared" si="28"/>
        <v>298.94</v>
      </c>
      <c r="F140" s="45">
        <f t="shared" si="26"/>
        <v>30.504704177636278</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979.98</v>
      </c>
      <c r="E151" s="194">
        <v>298.94</v>
      </c>
      <c r="F151" s="45">
        <f t="shared" si="26"/>
        <v>30.504704177636278</v>
      </c>
    </row>
    <row r="152" spans="1:6" ht="12.75" customHeight="1" x14ac:dyDescent="0.2">
      <c r="A152" s="63">
        <v>3</v>
      </c>
      <c r="B152" s="64" t="s">
        <v>307</v>
      </c>
      <c r="C152" s="247" t="s">
        <v>13</v>
      </c>
      <c r="D152" s="60">
        <f>D153+D164+D202+D221+D230+D262+D273</f>
        <v>1475531.0600000003</v>
      </c>
      <c r="E152" s="60">
        <f>E153+E164+E202+E221+E230+E262+E273</f>
        <v>2269456.4999999995</v>
      </c>
      <c r="F152" s="45">
        <f t="shared" si="26"/>
        <v>153.80608118137474</v>
      </c>
    </row>
    <row r="153" spans="1:6" ht="12.75" customHeight="1" x14ac:dyDescent="0.2">
      <c r="A153" s="63">
        <v>31</v>
      </c>
      <c r="B153" s="64" t="s">
        <v>308</v>
      </c>
      <c r="C153" s="247" t="s">
        <v>309</v>
      </c>
      <c r="D153" s="60">
        <f t="shared" ref="D153:E153" si="30">D154+D159+D160</f>
        <v>170601.65</v>
      </c>
      <c r="E153" s="60">
        <f t="shared" si="30"/>
        <v>201074.22</v>
      </c>
      <c r="F153" s="45">
        <f t="shared" si="26"/>
        <v>117.86182607260834</v>
      </c>
    </row>
    <row r="154" spans="1:6" ht="12.75" customHeight="1" x14ac:dyDescent="0.2">
      <c r="A154" s="63">
        <v>311</v>
      </c>
      <c r="B154" s="64" t="s">
        <v>310</v>
      </c>
      <c r="C154" s="247" t="s">
        <v>311</v>
      </c>
      <c r="D154" s="60">
        <f t="shared" ref="D154:E154" si="31">SUM(D155:D158)</f>
        <v>114647.23</v>
      </c>
      <c r="E154" s="60">
        <f t="shared" si="31"/>
        <v>131792.49</v>
      </c>
      <c r="F154" s="45">
        <f t="shared" si="26"/>
        <v>114.95479655286917</v>
      </c>
    </row>
    <row r="155" spans="1:6" ht="12.75" customHeight="1" x14ac:dyDescent="0.2">
      <c r="A155" s="63">
        <v>3111</v>
      </c>
      <c r="B155" s="64" t="s">
        <v>312</v>
      </c>
      <c r="C155" s="247" t="s">
        <v>313</v>
      </c>
      <c r="D155" s="194">
        <v>114647.23</v>
      </c>
      <c r="E155" s="194">
        <v>131792.49</v>
      </c>
      <c r="F155" s="45">
        <f t="shared" si="26"/>
        <v>114.95479655286917</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7890.47</v>
      </c>
      <c r="E159" s="194">
        <v>12098.23</v>
      </c>
      <c r="F159" s="45">
        <f t="shared" si="26"/>
        <v>153.32711486134539</v>
      </c>
    </row>
    <row r="160" spans="1:6" ht="12.75" customHeight="1" x14ac:dyDescent="0.2">
      <c r="A160" s="63">
        <v>313</v>
      </c>
      <c r="B160" s="65" t="s">
        <v>322</v>
      </c>
      <c r="C160" s="247" t="s">
        <v>323</v>
      </c>
      <c r="D160" s="60">
        <f t="shared" ref="D160:E160" si="32">SUM(D161:D163)</f>
        <v>48063.95</v>
      </c>
      <c r="E160" s="60">
        <f t="shared" si="32"/>
        <v>57183.5</v>
      </c>
      <c r="F160" s="45">
        <f t="shared" si="26"/>
        <v>118.97378388584376</v>
      </c>
    </row>
    <row r="161" spans="1:6" ht="12.75" customHeight="1" x14ac:dyDescent="0.2">
      <c r="A161" s="63">
        <v>3131</v>
      </c>
      <c r="B161" s="65" t="s">
        <v>324</v>
      </c>
      <c r="C161" s="247" t="s">
        <v>325</v>
      </c>
      <c r="D161" s="194">
        <v>25799.97</v>
      </c>
      <c r="E161" s="194">
        <v>30418.65</v>
      </c>
      <c r="F161" s="45">
        <f t="shared" si="26"/>
        <v>117.90188128125732</v>
      </c>
    </row>
    <row r="162" spans="1:6" ht="12.75" customHeight="1" x14ac:dyDescent="0.2">
      <c r="A162" s="63">
        <v>3132</v>
      </c>
      <c r="B162" s="65" t="s">
        <v>326</v>
      </c>
      <c r="C162" s="247" t="s">
        <v>327</v>
      </c>
      <c r="D162" s="194">
        <v>22263.98</v>
      </c>
      <c r="E162" s="194">
        <v>26764.85</v>
      </c>
      <c r="F162" s="45">
        <f t="shared" si="26"/>
        <v>120.21592725110244</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744696.06000000017</v>
      </c>
      <c r="E164" s="60">
        <f>E165+E170+E178+E188+E189+E194</f>
        <v>786228.44999999984</v>
      </c>
      <c r="F164" s="45">
        <f t="shared" si="26"/>
        <v>105.57709275378733</v>
      </c>
    </row>
    <row r="165" spans="1:6" ht="12.75" customHeight="1" x14ac:dyDescent="0.2">
      <c r="A165" s="63">
        <v>321</v>
      </c>
      <c r="B165" s="64" t="s">
        <v>332</v>
      </c>
      <c r="C165" s="247" t="s">
        <v>333</v>
      </c>
      <c r="D165" s="60">
        <f t="shared" ref="D165:E165" si="33">SUM(D166:D169)</f>
        <v>11175.46</v>
      </c>
      <c r="E165" s="60">
        <f t="shared" si="33"/>
        <v>12892.529999999999</v>
      </c>
      <c r="F165" s="45">
        <f t="shared" si="26"/>
        <v>115.36464718230839</v>
      </c>
    </row>
    <row r="166" spans="1:6" ht="12.75" customHeight="1" x14ac:dyDescent="0.2">
      <c r="A166" s="63">
        <v>3211</v>
      </c>
      <c r="B166" s="64" t="s">
        <v>334</v>
      </c>
      <c r="C166" s="247" t="s">
        <v>335</v>
      </c>
      <c r="D166" s="194">
        <v>34.4</v>
      </c>
      <c r="E166" s="194">
        <v>39</v>
      </c>
      <c r="F166" s="45">
        <f t="shared" si="26"/>
        <v>113.37209302325581</v>
      </c>
    </row>
    <row r="167" spans="1:6" ht="12.75" customHeight="1" x14ac:dyDescent="0.2">
      <c r="A167" s="63">
        <v>3212</v>
      </c>
      <c r="B167" s="64" t="s">
        <v>336</v>
      </c>
      <c r="C167" s="247" t="s">
        <v>337</v>
      </c>
      <c r="D167" s="194">
        <v>5808.21</v>
      </c>
      <c r="E167" s="194">
        <v>8073.53</v>
      </c>
      <c r="F167" s="45">
        <f t="shared" si="26"/>
        <v>139.00203332868472</v>
      </c>
    </row>
    <row r="168" spans="1:6" ht="12.75" customHeight="1" x14ac:dyDescent="0.2">
      <c r="A168" s="63">
        <v>3213</v>
      </c>
      <c r="B168" s="64" t="s">
        <v>338</v>
      </c>
      <c r="C168" s="247" t="s">
        <v>339</v>
      </c>
      <c r="D168" s="194">
        <v>2551.15</v>
      </c>
      <c r="E168" s="194">
        <v>488.75</v>
      </c>
      <c r="F168" s="45">
        <f t="shared" si="26"/>
        <v>19.158026772239971</v>
      </c>
    </row>
    <row r="169" spans="1:6" ht="12.75" customHeight="1" x14ac:dyDescent="0.2">
      <c r="A169" s="63">
        <v>3214</v>
      </c>
      <c r="B169" s="64" t="s">
        <v>340</v>
      </c>
      <c r="C169" s="247" t="s">
        <v>341</v>
      </c>
      <c r="D169" s="194">
        <v>2781.7</v>
      </c>
      <c r="E169" s="194">
        <v>4291.25</v>
      </c>
      <c r="F169" s="45">
        <f t="shared" si="26"/>
        <v>154.26717474925405</v>
      </c>
    </row>
    <row r="170" spans="1:6" ht="12.75" customHeight="1" x14ac:dyDescent="0.2">
      <c r="A170" s="63">
        <v>322</v>
      </c>
      <c r="B170" s="64" t="s">
        <v>342</v>
      </c>
      <c r="C170" s="247" t="s">
        <v>343</v>
      </c>
      <c r="D170" s="60">
        <f t="shared" ref="D170:E170" si="34">SUM(D171:D177)</f>
        <v>97167.099999999991</v>
      </c>
      <c r="E170" s="60">
        <f t="shared" si="34"/>
        <v>122301.66</v>
      </c>
      <c r="F170" s="45">
        <f t="shared" si="26"/>
        <v>125.86735633769044</v>
      </c>
    </row>
    <row r="171" spans="1:6" ht="12.75" customHeight="1" x14ac:dyDescent="0.2">
      <c r="A171" s="63">
        <v>3221</v>
      </c>
      <c r="B171" s="64" t="s">
        <v>344</v>
      </c>
      <c r="C171" s="247" t="s">
        <v>345</v>
      </c>
      <c r="D171" s="194">
        <v>8203.31</v>
      </c>
      <c r="E171" s="194">
        <v>13312.6</v>
      </c>
      <c r="F171" s="45">
        <f t="shared" si="26"/>
        <v>162.28327345912811</v>
      </c>
    </row>
    <row r="172" spans="1:6" ht="12.75" customHeight="1" x14ac:dyDescent="0.2">
      <c r="A172" s="63">
        <v>3222</v>
      </c>
      <c r="B172" s="64" t="s">
        <v>346</v>
      </c>
      <c r="C172" s="247" t="s">
        <v>347</v>
      </c>
      <c r="D172" s="194">
        <v>0</v>
      </c>
      <c r="E172" s="194"/>
      <c r="F172" s="45" t="str">
        <f t="shared" si="26"/>
        <v>-</v>
      </c>
    </row>
    <row r="173" spans="1:6" ht="12.75" customHeight="1" x14ac:dyDescent="0.2">
      <c r="A173" s="63">
        <v>3223</v>
      </c>
      <c r="B173" s="65" t="s">
        <v>348</v>
      </c>
      <c r="C173" s="247" t="s">
        <v>349</v>
      </c>
      <c r="D173" s="194">
        <v>35302.980000000003</v>
      </c>
      <c r="E173" s="194">
        <v>39389.599999999999</v>
      </c>
      <c r="F173" s="45">
        <f t="shared" si="26"/>
        <v>111.575849970739</v>
      </c>
    </row>
    <row r="174" spans="1:6" ht="12.75" customHeight="1" x14ac:dyDescent="0.2">
      <c r="A174" s="63">
        <v>3224</v>
      </c>
      <c r="B174" s="65" t="s">
        <v>350</v>
      </c>
      <c r="C174" s="247" t="s">
        <v>351</v>
      </c>
      <c r="D174" s="194">
        <v>47572.2</v>
      </c>
      <c r="E174" s="194">
        <v>50987.8</v>
      </c>
      <c r="F174" s="45">
        <f t="shared" si="26"/>
        <v>107.17982351036952</v>
      </c>
    </row>
    <row r="175" spans="1:6" ht="12.75" customHeight="1" x14ac:dyDescent="0.2">
      <c r="A175" s="63">
        <v>3225</v>
      </c>
      <c r="B175" s="65" t="s">
        <v>352</v>
      </c>
      <c r="C175" s="247" t="s">
        <v>353</v>
      </c>
      <c r="D175" s="194">
        <v>5942.1</v>
      </c>
      <c r="E175" s="194">
        <v>10631.66</v>
      </c>
      <c r="F175" s="45">
        <f t="shared" si="26"/>
        <v>178.92092021339258</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146.51</v>
      </c>
      <c r="E177" s="194">
        <v>7980</v>
      </c>
      <c r="F177" s="45">
        <f t="shared" si="26"/>
        <v>5446.7271858576214</v>
      </c>
    </row>
    <row r="178" spans="1:6" ht="12.75" customHeight="1" x14ac:dyDescent="0.2">
      <c r="A178" s="63">
        <v>323</v>
      </c>
      <c r="B178" s="65" t="s">
        <v>358</v>
      </c>
      <c r="C178" s="247" t="s">
        <v>359</v>
      </c>
      <c r="D178" s="60">
        <f t="shared" ref="D178:E178" si="35">SUM(D179:D187)</f>
        <v>552859.07000000007</v>
      </c>
      <c r="E178" s="60">
        <f t="shared" si="35"/>
        <v>547085.16999999993</v>
      </c>
      <c r="F178" s="45">
        <f t="shared" si="26"/>
        <v>98.955628963453535</v>
      </c>
    </row>
    <row r="179" spans="1:6" ht="12.75" customHeight="1" x14ac:dyDescent="0.2">
      <c r="A179" s="63">
        <v>3231</v>
      </c>
      <c r="B179" s="65" t="s">
        <v>360</v>
      </c>
      <c r="C179" s="247" t="s">
        <v>361</v>
      </c>
      <c r="D179" s="194">
        <v>11865.53</v>
      </c>
      <c r="E179" s="194">
        <v>7733.49</v>
      </c>
      <c r="F179" s="45">
        <f t="shared" si="26"/>
        <v>65.17610254240644</v>
      </c>
    </row>
    <row r="180" spans="1:6" ht="12.75" customHeight="1" x14ac:dyDescent="0.2">
      <c r="A180" s="63">
        <v>3232</v>
      </c>
      <c r="B180" s="65" t="s">
        <v>362</v>
      </c>
      <c r="C180" s="247" t="s">
        <v>363</v>
      </c>
      <c r="D180" s="194">
        <v>274523.14</v>
      </c>
      <c r="E180" s="194">
        <v>412494.1</v>
      </c>
      <c r="F180" s="45">
        <f t="shared" si="26"/>
        <v>150.25840808902299</v>
      </c>
    </row>
    <row r="181" spans="1:6" ht="12.75" customHeight="1" x14ac:dyDescent="0.2">
      <c r="A181" s="63">
        <v>3233</v>
      </c>
      <c r="B181" s="65" t="s">
        <v>364</v>
      </c>
      <c r="C181" s="247" t="s">
        <v>365</v>
      </c>
      <c r="D181" s="194">
        <v>19541.32</v>
      </c>
      <c r="E181" s="194">
        <v>21322.73</v>
      </c>
      <c r="F181" s="45">
        <f t="shared" si="26"/>
        <v>109.11611907486292</v>
      </c>
    </row>
    <row r="182" spans="1:6" ht="12.75" customHeight="1" x14ac:dyDescent="0.2">
      <c r="A182" s="63">
        <v>3234</v>
      </c>
      <c r="B182" s="65" t="s">
        <v>366</v>
      </c>
      <c r="C182" s="247" t="s">
        <v>367</v>
      </c>
      <c r="D182" s="194">
        <v>149223.76999999999</v>
      </c>
      <c r="E182" s="194">
        <v>15452.29</v>
      </c>
      <c r="F182" s="45">
        <f t="shared" si="26"/>
        <v>10.35511299573788</v>
      </c>
    </row>
    <row r="183" spans="1:6" ht="12.75" customHeight="1" x14ac:dyDescent="0.2">
      <c r="A183" s="63">
        <v>3235</v>
      </c>
      <c r="B183" s="64" t="s">
        <v>368</v>
      </c>
      <c r="C183" s="247" t="s">
        <v>369</v>
      </c>
      <c r="D183" s="194">
        <v>669.48</v>
      </c>
      <c r="E183" s="194">
        <v>1922.47</v>
      </c>
      <c r="F183" s="45">
        <f t="shared" si="26"/>
        <v>287.15869032682082</v>
      </c>
    </row>
    <row r="184" spans="1:6" ht="12.75" customHeight="1" x14ac:dyDescent="0.2">
      <c r="A184" s="63">
        <v>3236</v>
      </c>
      <c r="B184" s="64" t="s">
        <v>370</v>
      </c>
      <c r="C184" s="247" t="s">
        <v>371</v>
      </c>
      <c r="D184" s="194">
        <v>19160.68</v>
      </c>
      <c r="E184" s="194">
        <v>7071.25</v>
      </c>
      <c r="F184" s="45">
        <f t="shared" si="26"/>
        <v>36.905005459096444</v>
      </c>
    </row>
    <row r="185" spans="1:6" ht="12.75" customHeight="1" x14ac:dyDescent="0.2">
      <c r="A185" s="63">
        <v>3237</v>
      </c>
      <c r="B185" s="64" t="s">
        <v>372</v>
      </c>
      <c r="C185" s="247" t="s">
        <v>373</v>
      </c>
      <c r="D185" s="194">
        <v>43430.59</v>
      </c>
      <c r="E185" s="194">
        <v>42120.65</v>
      </c>
      <c r="F185" s="45">
        <f t="shared" si="26"/>
        <v>96.983830981803393</v>
      </c>
    </row>
    <row r="186" spans="1:6" ht="12.75" customHeight="1" x14ac:dyDescent="0.2">
      <c r="A186" s="63">
        <v>3238</v>
      </c>
      <c r="B186" s="64" t="s">
        <v>374</v>
      </c>
      <c r="C186" s="247" t="s">
        <v>375</v>
      </c>
      <c r="D186" s="194">
        <v>15493.75</v>
      </c>
      <c r="E186" s="194">
        <v>13621.79</v>
      </c>
      <c r="F186" s="45">
        <f t="shared" si="26"/>
        <v>87.917966922146036</v>
      </c>
    </row>
    <row r="187" spans="1:6" ht="12.75" customHeight="1" x14ac:dyDescent="0.2">
      <c r="A187" s="63">
        <v>3239</v>
      </c>
      <c r="B187" s="64" t="s">
        <v>376</v>
      </c>
      <c r="C187" s="247" t="s">
        <v>377</v>
      </c>
      <c r="D187" s="194">
        <v>18950.810000000001</v>
      </c>
      <c r="E187" s="194">
        <v>25346.400000000001</v>
      </c>
      <c r="F187" s="45">
        <f t="shared" si="26"/>
        <v>133.74837276084767</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c r="F190" s="71" t="str">
        <f>IF(D190&lt;&gt;0,IF(E190/D190&gt;=100,"&gt;&gt;100",E190/D190*100),"-")</f>
        <v>-</v>
      </c>
    </row>
    <row r="191" spans="1:6" ht="12.75" customHeight="1" x14ac:dyDescent="0.2">
      <c r="A191" s="70" t="s">
        <v>384</v>
      </c>
      <c r="B191" s="65" t="s">
        <v>385</v>
      </c>
      <c r="C191" s="277" t="s">
        <v>384</v>
      </c>
      <c r="D191" s="192"/>
      <c r="E191" s="192"/>
      <c r="F191" s="71" t="str">
        <f>IF(D191&lt;&gt;0,IF(E191/D191&gt;=100,"&gt;&gt;100",E191/D191*100),"-")</f>
        <v>-</v>
      </c>
    </row>
    <row r="192" spans="1:6" ht="12.75" customHeight="1" x14ac:dyDescent="0.2">
      <c r="A192" s="70" t="s">
        <v>386</v>
      </c>
      <c r="B192" s="65" t="s">
        <v>387</v>
      </c>
      <c r="C192" s="277" t="s">
        <v>386</v>
      </c>
      <c r="D192" s="192"/>
      <c r="E192" s="192"/>
      <c r="F192" s="71" t="str">
        <f>IF(D192&lt;&gt;0,IF(E192/D192&gt;=100,"&gt;&gt;100",E192/D192*100),"-")</f>
        <v>-</v>
      </c>
    </row>
    <row r="193" spans="1:6" ht="12.75" customHeight="1" x14ac:dyDescent="0.2">
      <c r="A193" s="70" t="s">
        <v>388</v>
      </c>
      <c r="B193" s="65" t="s">
        <v>389</v>
      </c>
      <c r="C193" s="277" t="s">
        <v>388</v>
      </c>
      <c r="D193" s="192"/>
      <c r="E193" s="192"/>
      <c r="F193" s="71" t="str">
        <f>IF(D193&lt;&gt;0,IF(E193/D193&gt;=100,"&gt;&gt;100",E193/D193*100),"-")</f>
        <v>-</v>
      </c>
    </row>
    <row r="194" spans="1:6" ht="12.75" customHeight="1" x14ac:dyDescent="0.2">
      <c r="A194" s="63">
        <v>329</v>
      </c>
      <c r="B194" s="64" t="s">
        <v>390</v>
      </c>
      <c r="C194" s="247" t="s">
        <v>391</v>
      </c>
      <c r="D194" s="60">
        <f t="shared" ref="D194:E194" si="36">SUM(D195:D201)</f>
        <v>83494.430000000008</v>
      </c>
      <c r="E194" s="60">
        <f t="shared" si="36"/>
        <v>103949.08999999998</v>
      </c>
      <c r="F194" s="45">
        <f t="shared" si="26"/>
        <v>124.49823299590162</v>
      </c>
    </row>
    <row r="195" spans="1:6" ht="12.75" customHeight="1" x14ac:dyDescent="0.2">
      <c r="A195" s="63">
        <v>3291</v>
      </c>
      <c r="B195" s="183" t="s">
        <v>392</v>
      </c>
      <c r="C195" s="247" t="s">
        <v>393</v>
      </c>
      <c r="D195" s="194">
        <v>31983.54</v>
      </c>
      <c r="E195" s="194">
        <v>39215.07</v>
      </c>
      <c r="F195" s="45">
        <f t="shared" si="26"/>
        <v>122.61016135174529</v>
      </c>
    </row>
    <row r="196" spans="1:6" ht="12.75" customHeight="1" x14ac:dyDescent="0.2">
      <c r="A196" s="63">
        <v>3292</v>
      </c>
      <c r="B196" s="64" t="s">
        <v>394</v>
      </c>
      <c r="C196" s="247" t="s">
        <v>395</v>
      </c>
      <c r="D196" s="194">
        <v>236.27</v>
      </c>
      <c r="E196" s="194">
        <v>231.61</v>
      </c>
      <c r="F196" s="45">
        <f t="shared" si="26"/>
        <v>98.027680196385489</v>
      </c>
    </row>
    <row r="197" spans="1:6" ht="12.75" customHeight="1" x14ac:dyDescent="0.2">
      <c r="A197" s="63">
        <v>3293</v>
      </c>
      <c r="B197" s="64" t="s">
        <v>396</v>
      </c>
      <c r="C197" s="247" t="s">
        <v>397</v>
      </c>
      <c r="D197" s="194">
        <v>39507.599999999999</v>
      </c>
      <c r="E197" s="194">
        <v>50789.03</v>
      </c>
      <c r="F197" s="45">
        <f t="shared" si="26"/>
        <v>128.55508813494112</v>
      </c>
    </row>
    <row r="198" spans="1:6" ht="12.75" customHeight="1" x14ac:dyDescent="0.2">
      <c r="A198" s="63">
        <v>3294</v>
      </c>
      <c r="B198" s="64" t="s">
        <v>398</v>
      </c>
      <c r="C198" s="247" t="s">
        <v>399</v>
      </c>
      <c r="D198" s="194">
        <v>646.86</v>
      </c>
      <c r="E198" s="194">
        <v>862.48</v>
      </c>
      <c r="F198" s="45">
        <f t="shared" si="26"/>
        <v>133.33333333333331</v>
      </c>
    </row>
    <row r="199" spans="1:6" ht="12.75" customHeight="1" x14ac:dyDescent="0.2">
      <c r="A199" s="63">
        <v>3295</v>
      </c>
      <c r="B199" s="64" t="s">
        <v>400</v>
      </c>
      <c r="C199" s="247" t="s">
        <v>401</v>
      </c>
      <c r="D199" s="194">
        <v>9435.69</v>
      </c>
      <c r="E199" s="194">
        <v>10447.280000000001</v>
      </c>
      <c r="F199" s="45">
        <f t="shared" si="26"/>
        <v>110.72089057609989</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1684.47</v>
      </c>
      <c r="E201" s="194">
        <v>2403.62</v>
      </c>
      <c r="F201" s="45">
        <f t="shared" si="26"/>
        <v>142.69295386679488</v>
      </c>
    </row>
    <row r="202" spans="1:6" ht="12.75" customHeight="1" x14ac:dyDescent="0.2">
      <c r="A202" s="63">
        <v>34</v>
      </c>
      <c r="B202" s="183" t="s">
        <v>406</v>
      </c>
      <c r="C202" s="247" t="s">
        <v>407</v>
      </c>
      <c r="D202" s="60">
        <f t="shared" ref="D202:E202" si="37">D203+D208+D216</f>
        <v>2810.83</v>
      </c>
      <c r="E202" s="60">
        <f t="shared" si="37"/>
        <v>5112.5999999999995</v>
      </c>
      <c r="F202" s="45">
        <f t="shared" si="26"/>
        <v>181.88933517857714</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2810.83</v>
      </c>
      <c r="E216" s="60">
        <f t="shared" si="40"/>
        <v>5112.5999999999995</v>
      </c>
      <c r="F216" s="45">
        <f t="shared" si="26"/>
        <v>181.88933517857714</v>
      </c>
    </row>
    <row r="217" spans="1:6" ht="12.75" customHeight="1" x14ac:dyDescent="0.2">
      <c r="A217" s="63">
        <v>3431</v>
      </c>
      <c r="B217" s="182" t="s">
        <v>436</v>
      </c>
      <c r="C217" s="247" t="s">
        <v>437</v>
      </c>
      <c r="D217" s="194">
        <v>2725.75</v>
      </c>
      <c r="E217" s="194">
        <v>5106.7</v>
      </c>
      <c r="F217" s="45">
        <f t="shared" si="26"/>
        <v>187.35027056773365</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85.08</v>
      </c>
      <c r="E219" s="194">
        <v>5.9</v>
      </c>
      <c r="F219" s="45">
        <f t="shared" si="26"/>
        <v>6.9346497414198405</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58643.9</v>
      </c>
      <c r="E221" s="60">
        <f t="shared" si="41"/>
        <v>93000</v>
      </c>
      <c r="F221" s="45">
        <f t="shared" si="26"/>
        <v>158.58426878157829</v>
      </c>
    </row>
    <row r="222" spans="1:6" ht="24" x14ac:dyDescent="0.2">
      <c r="A222" s="63">
        <v>351</v>
      </c>
      <c r="B222" s="65" t="s">
        <v>446</v>
      </c>
      <c r="C222" s="247" t="s">
        <v>447</v>
      </c>
      <c r="D222" s="60">
        <f t="shared" ref="D222:E222" si="42">SUM(D223:D224)</f>
        <v>58643.9</v>
      </c>
      <c r="E222" s="60">
        <f t="shared" si="42"/>
        <v>93000</v>
      </c>
      <c r="F222" s="45">
        <f t="shared" si="26"/>
        <v>158.58426878157829</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58643.9</v>
      </c>
      <c r="E224" s="194">
        <v>93000</v>
      </c>
      <c r="F224" s="45">
        <f t="shared" si="26"/>
        <v>158.58426878157829</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251361.25999999998</v>
      </c>
      <c r="E230" s="60">
        <f>E231+E234+E237+E242+E246+E250+E254+E257</f>
        <v>313861.15999999997</v>
      </c>
      <c r="F230" s="45">
        <f t="shared" ref="F230:F245" si="44">IF(D230&lt;&gt;0,IF(E230/D230&gt;=100,"&gt;&gt;100",E230/D230*100),"-")</f>
        <v>124.86457141406756</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c r="F243" s="71" t="str">
        <f t="shared" si="44"/>
        <v>-</v>
      </c>
    </row>
    <row r="244" spans="1:6" ht="12" x14ac:dyDescent="0.2">
      <c r="A244" s="70" t="s">
        <v>489</v>
      </c>
      <c r="B244" s="65" t="s">
        <v>135</v>
      </c>
      <c r="C244" s="277" t="s">
        <v>489</v>
      </c>
      <c r="D244" s="192"/>
      <c r="E244" s="192"/>
      <c r="F244" s="71" t="str">
        <f t="shared" si="44"/>
        <v>-</v>
      </c>
    </row>
    <row r="245" spans="1:6" ht="12" x14ac:dyDescent="0.2">
      <c r="A245" s="70" t="s">
        <v>490</v>
      </c>
      <c r="B245" s="65" t="s">
        <v>138</v>
      </c>
      <c r="C245" s="277" t="s">
        <v>490</v>
      </c>
      <c r="D245" s="192"/>
      <c r="E245" s="192"/>
      <c r="F245" s="71" t="str">
        <f t="shared" si="44"/>
        <v>-</v>
      </c>
    </row>
    <row r="246" spans="1:6" ht="12.75" customHeight="1" x14ac:dyDescent="0.2">
      <c r="A246" s="63" t="s">
        <v>491</v>
      </c>
      <c r="B246" s="65" t="s">
        <v>492</v>
      </c>
      <c r="C246" s="247" t="s">
        <v>491</v>
      </c>
      <c r="D246" s="60">
        <f t="shared" ref="D246:E246" si="48">SUM(D247:D249)</f>
        <v>13616.46</v>
      </c>
      <c r="E246" s="60">
        <f t="shared" si="48"/>
        <v>11735.37</v>
      </c>
      <c r="F246" s="45">
        <f t="shared" ref="F246:F249" si="49">IF(D246&lt;&gt;0,IF(E246/D246&gt;=100,"&gt;&gt;100",E246/D246*100),"-")</f>
        <v>86.185175882718426</v>
      </c>
    </row>
    <row r="247" spans="1:6" ht="12.75" customHeight="1" x14ac:dyDescent="0.2">
      <c r="A247" s="63" t="s">
        <v>493</v>
      </c>
      <c r="B247" s="64" t="s">
        <v>494</v>
      </c>
      <c r="C247" s="247" t="s">
        <v>493</v>
      </c>
      <c r="D247" s="194">
        <v>13616.46</v>
      </c>
      <c r="E247" s="194">
        <v>11735.37</v>
      </c>
      <c r="F247" s="45">
        <f t="shared" si="49"/>
        <v>86.185175882718426</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237744.8</v>
      </c>
      <c r="E250" s="60">
        <f t="shared" si="50"/>
        <v>302125.78999999998</v>
      </c>
      <c r="F250" s="45">
        <f t="shared" ref="F250:F253" si="51">IF(D250&lt;&gt;0,IF(E250/D250&gt;=100,"&gt;&gt;100",E250/D250*100),"-")</f>
        <v>127.07987304033568</v>
      </c>
    </row>
    <row r="251" spans="1:6" ht="24" x14ac:dyDescent="0.2">
      <c r="A251" s="63">
        <v>3672</v>
      </c>
      <c r="B251" s="64" t="s">
        <v>501</v>
      </c>
      <c r="C251" s="247" t="s">
        <v>502</v>
      </c>
      <c r="D251" s="194">
        <v>237744.8</v>
      </c>
      <c r="E251" s="194">
        <v>302125.78999999998</v>
      </c>
      <c r="F251" s="45">
        <f t="shared" si="51"/>
        <v>127.07987304033568</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67801.09</v>
      </c>
      <c r="E262" s="60">
        <f t="shared" si="55"/>
        <v>53876.22</v>
      </c>
      <c r="F262" s="45">
        <f t="shared" ref="F262:F268" si="56">IF(D262&lt;&gt;0,IF(E262/D262&gt;=100,"&gt;&gt;100",E262/D262*100),"-")</f>
        <v>79.462173838208216</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67801.09</v>
      </c>
      <c r="E269" s="60">
        <f t="shared" si="58"/>
        <v>53876.22</v>
      </c>
      <c r="F269" s="45">
        <f t="shared" ref="F269:F272" si="59">IF(D269&lt;&gt;0,IF(E269/D269&gt;=100,"&gt;&gt;100",E269/D269*100),"-")</f>
        <v>79.462173838208216</v>
      </c>
    </row>
    <row r="270" spans="1:6" ht="12.75" customHeight="1" x14ac:dyDescent="0.2">
      <c r="A270" s="63">
        <v>3721</v>
      </c>
      <c r="B270" s="65" t="s">
        <v>533</v>
      </c>
      <c r="C270" s="247" t="s">
        <v>534</v>
      </c>
      <c r="D270" s="194">
        <v>32122.21</v>
      </c>
      <c r="E270" s="194">
        <v>34208.080000000002</v>
      </c>
      <c r="F270" s="45">
        <f t="shared" si="59"/>
        <v>106.49354449771671</v>
      </c>
    </row>
    <row r="271" spans="1:6" ht="12.75" customHeight="1" x14ac:dyDescent="0.2">
      <c r="A271" s="63">
        <v>3722</v>
      </c>
      <c r="B271" s="65" t="s">
        <v>535</v>
      </c>
      <c r="C271" s="247" t="s">
        <v>536</v>
      </c>
      <c r="D271" s="194">
        <v>35678.879999999997</v>
      </c>
      <c r="E271" s="194">
        <v>19668.14</v>
      </c>
      <c r="F271" s="45">
        <f t="shared" si="59"/>
        <v>55.125441157345747</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179616.27</v>
      </c>
      <c r="E273" s="60">
        <f t="shared" si="60"/>
        <v>816303.85</v>
      </c>
      <c r="F273" s="45">
        <f t="shared" ref="F273:F277" si="61">IF(D273&lt;&gt;0,IF(E273/D273&gt;=100,"&gt;&gt;100",E273/D273*100),"-")</f>
        <v>454.47099530571478</v>
      </c>
    </row>
    <row r="274" spans="1:6" ht="12.75" customHeight="1" x14ac:dyDescent="0.2">
      <c r="A274" s="63">
        <v>381</v>
      </c>
      <c r="B274" s="64" t="s">
        <v>541</v>
      </c>
      <c r="C274" s="247" t="s">
        <v>542</v>
      </c>
      <c r="D274" s="60">
        <f t="shared" ref="D274:E274" si="62">SUM(D275:D277)</f>
        <v>136213.40000000002</v>
      </c>
      <c r="E274" s="60">
        <f t="shared" si="62"/>
        <v>130655.83</v>
      </c>
      <c r="F274" s="45">
        <f t="shared" si="61"/>
        <v>95.919953543483956</v>
      </c>
    </row>
    <row r="275" spans="1:6" ht="12.75" customHeight="1" x14ac:dyDescent="0.2">
      <c r="A275" s="63">
        <v>3811</v>
      </c>
      <c r="B275" s="64" t="s">
        <v>543</v>
      </c>
      <c r="C275" s="247" t="s">
        <v>544</v>
      </c>
      <c r="D275" s="194">
        <v>133442.01</v>
      </c>
      <c r="E275" s="194">
        <v>124453.92</v>
      </c>
      <c r="F275" s="45">
        <f t="shared" si="61"/>
        <v>93.264422500830122</v>
      </c>
    </row>
    <row r="276" spans="1:6" ht="12.75" customHeight="1" x14ac:dyDescent="0.2">
      <c r="A276" s="63">
        <v>3812</v>
      </c>
      <c r="B276" s="64" t="s">
        <v>545</v>
      </c>
      <c r="C276" s="247" t="s">
        <v>546</v>
      </c>
      <c r="D276" s="194">
        <v>2771.39</v>
      </c>
      <c r="E276" s="194">
        <v>6201.91</v>
      </c>
      <c r="F276" s="45">
        <f t="shared" si="61"/>
        <v>223.78337224280958</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18822.990000000002</v>
      </c>
      <c r="E278" s="60">
        <f t="shared" si="63"/>
        <v>0</v>
      </c>
      <c r="F278" s="45">
        <f t="shared" ref="F278:F282" si="64">IF(D278&lt;&gt;0,IF(E278/D278&gt;=100,"&gt;&gt;100",E278/D278*100),"-")</f>
        <v>0</v>
      </c>
    </row>
    <row r="279" spans="1:6" ht="12.75" customHeight="1" x14ac:dyDescent="0.2">
      <c r="A279" s="63">
        <v>3821</v>
      </c>
      <c r="B279" s="64" t="s">
        <v>551</v>
      </c>
      <c r="C279" s="247" t="s">
        <v>552</v>
      </c>
      <c r="D279" s="194">
        <v>18822.990000000002</v>
      </c>
      <c r="E279" s="194"/>
      <c r="F279" s="45">
        <f t="shared" si="64"/>
        <v>0</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608.33000000000004</v>
      </c>
      <c r="E283" s="60">
        <f t="shared" si="65"/>
        <v>0</v>
      </c>
      <c r="F283" s="45">
        <f t="shared" ref="F283:F294" si="66">IF(D283&lt;&gt;0,IF(E283/D283&gt;=100,"&gt;&gt;100",E283/D283*100),"-")</f>
        <v>0</v>
      </c>
    </row>
    <row r="284" spans="1:6" ht="12.75" customHeight="1" x14ac:dyDescent="0.2">
      <c r="A284" s="63">
        <v>3831</v>
      </c>
      <c r="B284" s="64" t="s">
        <v>561</v>
      </c>
      <c r="C284" s="247" t="s">
        <v>562</v>
      </c>
      <c r="D284" s="194">
        <v>608.33000000000004</v>
      </c>
      <c r="E284" s="194"/>
      <c r="F284" s="45">
        <f t="shared" si="66"/>
        <v>0</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23971.55</v>
      </c>
      <c r="E289" s="60">
        <f t="shared" si="67"/>
        <v>685648.02</v>
      </c>
      <c r="F289" s="45">
        <f t="shared" si="66"/>
        <v>2860.2573467297693</v>
      </c>
    </row>
    <row r="290" spans="1:6" ht="24" x14ac:dyDescent="0.2">
      <c r="A290" s="63">
        <v>3861</v>
      </c>
      <c r="B290" s="64" t="s">
        <v>572</v>
      </c>
      <c r="C290" s="247" t="s">
        <v>573</v>
      </c>
      <c r="D290" s="194">
        <v>23971.55</v>
      </c>
      <c r="E290" s="194">
        <v>685648.02</v>
      </c>
      <c r="F290" s="45">
        <f t="shared" si="66"/>
        <v>2860.2573467297693</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1475531.0600000003</v>
      </c>
      <c r="E299" s="60">
        <f>E152-E297+E298</f>
        <v>2269456.4999999995</v>
      </c>
      <c r="F299" s="45">
        <f t="shared" si="68"/>
        <v>153.80608118137474</v>
      </c>
    </row>
    <row r="300" spans="1:6" ht="12.75" customHeight="1" x14ac:dyDescent="0.2">
      <c r="A300" s="63" t="s">
        <v>582</v>
      </c>
      <c r="B300" s="64" t="s">
        <v>593</v>
      </c>
      <c r="C300" s="247" t="s">
        <v>594</v>
      </c>
      <c r="D300" s="60">
        <f>IF(D6&gt;=D299,D6-D299,0)</f>
        <v>259376.50999999954</v>
      </c>
      <c r="E300" s="60">
        <f>IF(E6&gt;=E299,E6-E299,0)</f>
        <v>0</v>
      </c>
      <c r="F300" s="45">
        <f t="shared" si="68"/>
        <v>0</v>
      </c>
    </row>
    <row r="301" spans="1:6" ht="12.75" customHeight="1" x14ac:dyDescent="0.2">
      <c r="A301" s="63" t="s">
        <v>582</v>
      </c>
      <c r="B301" s="64" t="s">
        <v>595</v>
      </c>
      <c r="C301" s="247" t="s">
        <v>596</v>
      </c>
      <c r="D301" s="60">
        <f>IF(D299&gt;=D6,D299-D6,0)</f>
        <v>0</v>
      </c>
      <c r="E301" s="60">
        <f>IF(E299&gt;=E6,E299-E6,0)</f>
        <v>46707.129999999423</v>
      </c>
      <c r="F301" s="45" t="str">
        <f t="shared" si="68"/>
        <v>-</v>
      </c>
    </row>
    <row r="302" spans="1:6" ht="12.75" customHeight="1" x14ac:dyDescent="0.2">
      <c r="A302" s="63">
        <v>92211</v>
      </c>
      <c r="B302" s="64" t="s">
        <v>597</v>
      </c>
      <c r="C302" s="247" t="s">
        <v>598</v>
      </c>
      <c r="D302" s="194">
        <v>632813.18999999994</v>
      </c>
      <c r="E302" s="194">
        <v>729078.37</v>
      </c>
      <c r="F302" s="45">
        <f t="shared" si="68"/>
        <v>115.21225877102847</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95002.65</v>
      </c>
      <c r="E304" s="194">
        <v>117773.12</v>
      </c>
      <c r="F304" s="45">
        <f t="shared" si="68"/>
        <v>123.96824720152544</v>
      </c>
    </row>
    <row r="305" spans="1:6" ht="12" x14ac:dyDescent="0.2">
      <c r="A305" s="63">
        <v>9661</v>
      </c>
      <c r="B305" s="220" t="s">
        <v>603</v>
      </c>
      <c r="C305" s="247" t="s">
        <v>604</v>
      </c>
      <c r="D305" s="194">
        <v>461.29</v>
      </c>
      <c r="E305" s="194">
        <v>0</v>
      </c>
      <c r="F305" s="45">
        <f t="shared" si="68"/>
        <v>0</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0" t="s">
        <v>607</v>
      </c>
      <c r="B307" s="371"/>
      <c r="C307" s="171"/>
      <c r="D307" s="43"/>
      <c r="E307" s="43"/>
      <c r="F307" s="44"/>
    </row>
    <row r="308" spans="1:6" ht="12.75" customHeight="1" x14ac:dyDescent="0.2">
      <c r="A308" s="63">
        <v>7</v>
      </c>
      <c r="B308" s="64" t="s">
        <v>608</v>
      </c>
      <c r="C308" s="247" t="s">
        <v>609</v>
      </c>
      <c r="D308" s="60">
        <f t="shared" ref="D308:E308" si="71">D309+D321+D354+D358</f>
        <v>298.05</v>
      </c>
      <c r="E308" s="60">
        <f t="shared" si="71"/>
        <v>676581.13</v>
      </c>
      <c r="F308" s="45" t="str">
        <f t="shared" ref="F308:F428" si="72">IF(D308&lt;&gt;0,IF(E308/D308&gt;=100,"&gt;&gt;100",E308/D308*100),"-")</f>
        <v>&gt;&gt;100</v>
      </c>
    </row>
    <row r="309" spans="1:6" ht="12.75" customHeight="1" x14ac:dyDescent="0.2">
      <c r="A309" s="63">
        <v>71</v>
      </c>
      <c r="B309" s="64" t="s">
        <v>610</v>
      </c>
      <c r="C309" s="247" t="s">
        <v>611</v>
      </c>
      <c r="D309" s="60">
        <f t="shared" ref="D309:E309" si="73">D310+D314</f>
        <v>298.05</v>
      </c>
      <c r="E309" s="60">
        <f t="shared" si="73"/>
        <v>298.05</v>
      </c>
      <c r="F309" s="45">
        <f t="shared" si="72"/>
        <v>100</v>
      </c>
    </row>
    <row r="310" spans="1:6" ht="24" x14ac:dyDescent="0.2">
      <c r="A310" s="63">
        <v>711</v>
      </c>
      <c r="B310" s="64" t="s">
        <v>612</v>
      </c>
      <c r="C310" s="247" t="s">
        <v>613</v>
      </c>
      <c r="D310" s="60">
        <f t="shared" ref="D310:E310" si="74">SUM(D311:D313)</f>
        <v>298.05</v>
      </c>
      <c r="E310" s="60">
        <f t="shared" si="74"/>
        <v>298.05</v>
      </c>
      <c r="F310" s="45">
        <f t="shared" si="72"/>
        <v>100</v>
      </c>
    </row>
    <row r="311" spans="1:6" ht="12.75" customHeight="1" x14ac:dyDescent="0.2">
      <c r="A311" s="63">
        <v>7111</v>
      </c>
      <c r="B311" s="64" t="s">
        <v>614</v>
      </c>
      <c r="C311" s="247" t="s">
        <v>615</v>
      </c>
      <c r="D311" s="194">
        <v>298.05</v>
      </c>
      <c r="E311" s="194">
        <v>298.05</v>
      </c>
      <c r="F311" s="45">
        <f t="shared" si="72"/>
        <v>100</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676283.08</v>
      </c>
      <c r="F321" s="45" t="str">
        <f t="shared" si="72"/>
        <v>-</v>
      </c>
    </row>
    <row r="322" spans="1:6" ht="12.75" customHeight="1" x14ac:dyDescent="0.2">
      <c r="A322" s="63">
        <v>721</v>
      </c>
      <c r="B322" s="64" t="s">
        <v>636</v>
      </c>
      <c r="C322" s="247" t="s">
        <v>637</v>
      </c>
      <c r="D322" s="60">
        <f t="shared" ref="D322:E322" si="77">SUM(D323:D326)</f>
        <v>0</v>
      </c>
      <c r="E322" s="60">
        <f t="shared" si="77"/>
        <v>676283.08</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v>676283.08</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353585.58999999997</v>
      </c>
      <c r="E360" s="60">
        <f t="shared" si="86"/>
        <v>451475.40999999992</v>
      </c>
      <c r="F360" s="45">
        <f t="shared" si="72"/>
        <v>127.68490084677941</v>
      </c>
    </row>
    <row r="361" spans="1:6" ht="12.75" customHeight="1" x14ac:dyDescent="0.2">
      <c r="A361" s="63">
        <v>41</v>
      </c>
      <c r="B361" s="64" t="s">
        <v>714</v>
      </c>
      <c r="C361" s="247" t="s">
        <v>715</v>
      </c>
      <c r="D361" s="60">
        <f t="shared" ref="D361:E361" si="87">D362+D366</f>
        <v>67338.58</v>
      </c>
      <c r="E361" s="60">
        <f t="shared" si="87"/>
        <v>2123.85</v>
      </c>
      <c r="F361" s="45">
        <f t="shared" si="72"/>
        <v>3.1539869121089277</v>
      </c>
    </row>
    <row r="362" spans="1:6" ht="12.75" customHeight="1" x14ac:dyDescent="0.2">
      <c r="A362" s="63">
        <v>411</v>
      </c>
      <c r="B362" s="64" t="s">
        <v>716</v>
      </c>
      <c r="C362" s="247" t="s">
        <v>717</v>
      </c>
      <c r="D362" s="60">
        <f t="shared" ref="D362:E362" si="88">SUM(D363:D365)</f>
        <v>0.13</v>
      </c>
      <c r="E362" s="60">
        <f t="shared" si="88"/>
        <v>0</v>
      </c>
      <c r="F362" s="45">
        <f t="shared" si="72"/>
        <v>0</v>
      </c>
    </row>
    <row r="363" spans="1:6" ht="12.75" customHeight="1" x14ac:dyDescent="0.2">
      <c r="A363" s="63">
        <v>4111</v>
      </c>
      <c r="B363" s="64" t="s">
        <v>614</v>
      </c>
      <c r="C363" s="247" t="s">
        <v>718</v>
      </c>
      <c r="D363" s="194">
        <v>0.13</v>
      </c>
      <c r="E363" s="194"/>
      <c r="F363" s="45">
        <f t="shared" si="72"/>
        <v>0</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67338.45</v>
      </c>
      <c r="E366" s="60">
        <f t="shared" si="89"/>
        <v>2123.85</v>
      </c>
      <c r="F366" s="45">
        <f t="shared" si="72"/>
        <v>3.1539930010269024</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67338.45</v>
      </c>
      <c r="E370" s="194">
        <v>2123.85</v>
      </c>
      <c r="F370" s="45">
        <f t="shared" si="72"/>
        <v>3.1539930010269024</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242691.59</v>
      </c>
      <c r="E373" s="60">
        <f t="shared" si="90"/>
        <v>435578.39999999997</v>
      </c>
      <c r="F373" s="45">
        <f t="shared" si="72"/>
        <v>179.47815991481204</v>
      </c>
    </row>
    <row r="374" spans="1:6" ht="12.75" customHeight="1" x14ac:dyDescent="0.2">
      <c r="A374" s="63">
        <v>421</v>
      </c>
      <c r="B374" s="64" t="s">
        <v>732</v>
      </c>
      <c r="C374" s="247" t="s">
        <v>733</v>
      </c>
      <c r="D374" s="60">
        <f t="shared" ref="D374:E374" si="91">SUM(D375:D378)</f>
        <v>212851.12</v>
      </c>
      <c r="E374" s="60">
        <f t="shared" si="91"/>
        <v>397658.24</v>
      </c>
      <c r="F374" s="45">
        <f t="shared" si="72"/>
        <v>186.82459364085094</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61913.3</v>
      </c>
      <c r="E376" s="194">
        <v>329723.59999999998</v>
      </c>
      <c r="F376" s="45">
        <f t="shared" si="72"/>
        <v>532.55697887206782</v>
      </c>
    </row>
    <row r="377" spans="1:6" ht="12.75" customHeight="1" x14ac:dyDescent="0.2">
      <c r="A377" s="63">
        <v>4213</v>
      </c>
      <c r="B377" s="64" t="s">
        <v>642</v>
      </c>
      <c r="C377" s="247" t="s">
        <v>736</v>
      </c>
      <c r="D377" s="194">
        <v>138774.13</v>
      </c>
      <c r="E377" s="194">
        <v>21937.8</v>
      </c>
      <c r="F377" s="45">
        <f t="shared" si="72"/>
        <v>15.80827781085711</v>
      </c>
    </row>
    <row r="378" spans="1:6" ht="12.75" customHeight="1" x14ac:dyDescent="0.2">
      <c r="A378" s="63">
        <v>4214</v>
      </c>
      <c r="B378" s="64" t="s">
        <v>644</v>
      </c>
      <c r="C378" s="247" t="s">
        <v>737</v>
      </c>
      <c r="D378" s="194">
        <v>12163.69</v>
      </c>
      <c r="E378" s="194">
        <v>45996.84</v>
      </c>
      <c r="F378" s="45">
        <f t="shared" si="72"/>
        <v>378.14873611543862</v>
      </c>
    </row>
    <row r="379" spans="1:6" ht="12.75" customHeight="1" x14ac:dyDescent="0.2">
      <c r="A379" s="63">
        <v>422</v>
      </c>
      <c r="B379" s="64" t="s">
        <v>738</v>
      </c>
      <c r="C379" s="247" t="s">
        <v>739</v>
      </c>
      <c r="D379" s="60">
        <f t="shared" ref="D379:E379" si="92">SUM(D380:D387)</f>
        <v>29840.47</v>
      </c>
      <c r="E379" s="60">
        <f t="shared" si="92"/>
        <v>37920.159999999996</v>
      </c>
      <c r="F379" s="45">
        <f t="shared" si="72"/>
        <v>127.07628264568218</v>
      </c>
    </row>
    <row r="380" spans="1:6" ht="12.75" customHeight="1" x14ac:dyDescent="0.2">
      <c r="A380" s="63">
        <v>4221</v>
      </c>
      <c r="B380" s="64" t="s">
        <v>648</v>
      </c>
      <c r="C380" s="247" t="s">
        <v>740</v>
      </c>
      <c r="D380" s="194">
        <v>0</v>
      </c>
      <c r="E380" s="194">
        <v>2408.75</v>
      </c>
      <c r="F380" s="45" t="str">
        <f t="shared" si="72"/>
        <v>-</v>
      </c>
    </row>
    <row r="381" spans="1:6" ht="12.75" customHeight="1" x14ac:dyDescent="0.2">
      <c r="A381" s="63">
        <v>4222</v>
      </c>
      <c r="B381" s="64" t="s">
        <v>741</v>
      </c>
      <c r="C381" s="247" t="s">
        <v>742</v>
      </c>
      <c r="D381" s="194">
        <v>0</v>
      </c>
      <c r="E381" s="194">
        <v>515</v>
      </c>
      <c r="F381" s="45" t="str">
        <f t="shared" si="72"/>
        <v>-</v>
      </c>
    </row>
    <row r="382" spans="1:6" ht="12.75" customHeight="1" x14ac:dyDescent="0.2">
      <c r="A382" s="63">
        <v>4223</v>
      </c>
      <c r="B382" s="64" t="s">
        <v>652</v>
      </c>
      <c r="C382" s="247" t="s">
        <v>743</v>
      </c>
      <c r="D382" s="194">
        <v>0</v>
      </c>
      <c r="E382" s="194">
        <v>2767.22</v>
      </c>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29840.47</v>
      </c>
      <c r="E386" s="194">
        <v>32229.19</v>
      </c>
      <c r="F386" s="45">
        <f t="shared" si="72"/>
        <v>108.00496775017282</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43555.42</v>
      </c>
      <c r="E412" s="60">
        <f t="shared" si="100"/>
        <v>13773.16</v>
      </c>
      <c r="F412" s="45">
        <f t="shared" si="72"/>
        <v>31.622149436281411</v>
      </c>
    </row>
    <row r="413" spans="1:6" ht="12.75" customHeight="1" x14ac:dyDescent="0.2">
      <c r="A413" s="63">
        <v>451</v>
      </c>
      <c r="B413" s="64" t="s">
        <v>785</v>
      </c>
      <c r="C413" s="247" t="s">
        <v>786</v>
      </c>
      <c r="D413" s="194">
        <v>43555.42</v>
      </c>
      <c r="E413" s="194">
        <v>13773.16</v>
      </c>
      <c r="F413" s="45">
        <f t="shared" si="72"/>
        <v>31.622149436281411</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225105.72000000009</v>
      </c>
      <c r="F417" s="45" t="str">
        <f t="shared" si="72"/>
        <v>-</v>
      </c>
    </row>
    <row r="418" spans="1:6" ht="12.75" customHeight="1" x14ac:dyDescent="0.2">
      <c r="A418" s="63" t="s">
        <v>582</v>
      </c>
      <c r="B418" s="64" t="s">
        <v>795</v>
      </c>
      <c r="C418" s="247" t="s">
        <v>796</v>
      </c>
      <c r="D418" s="60">
        <f t="shared" ref="D418:E418" si="102">IF(D360&gt;=D308,D360-D308,0)</f>
        <v>353287.54</v>
      </c>
      <c r="E418" s="60">
        <f t="shared" si="102"/>
        <v>0</v>
      </c>
      <c r="F418" s="45">
        <f t="shared" si="72"/>
        <v>0</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601762.78</v>
      </c>
      <c r="E420" s="194">
        <v>818823.96</v>
      </c>
      <c r="F420" s="45">
        <f t="shared" si="72"/>
        <v>136.07088826597084</v>
      </c>
    </row>
    <row r="421" spans="1:6" ht="12.75" customHeight="1" x14ac:dyDescent="0.2">
      <c r="A421" s="63">
        <v>97</v>
      </c>
      <c r="B421" s="220" t="s">
        <v>801</v>
      </c>
      <c r="C421" s="247" t="s">
        <v>802</v>
      </c>
      <c r="D421" s="194">
        <v>0</v>
      </c>
      <c r="E421" s="194">
        <v>25.58</v>
      </c>
      <c r="F421" s="45" t="str">
        <f t="shared" si="72"/>
        <v>-</v>
      </c>
    </row>
    <row r="422" spans="1:6" ht="12.75" customHeight="1" x14ac:dyDescent="0.2">
      <c r="A422" s="63" t="s">
        <v>582</v>
      </c>
      <c r="B422" s="64" t="s">
        <v>803</v>
      </c>
      <c r="C422" s="247" t="s">
        <v>804</v>
      </c>
      <c r="D422" s="60">
        <f>D6+D308</f>
        <v>1735205.6199999999</v>
      </c>
      <c r="E422" s="60">
        <f>E6+E308</f>
        <v>2899330.5</v>
      </c>
      <c r="F422" s="45">
        <f t="shared" si="72"/>
        <v>167.08858400308779</v>
      </c>
    </row>
    <row r="423" spans="1:6" ht="12.75" customHeight="1" x14ac:dyDescent="0.2">
      <c r="A423" s="63" t="s">
        <v>582</v>
      </c>
      <c r="B423" s="64" t="s">
        <v>805</v>
      </c>
      <c r="C423" s="247" t="s">
        <v>806</v>
      </c>
      <c r="D423" s="60">
        <f t="shared" ref="D423:E423" si="103">D299+D360</f>
        <v>1829116.6500000004</v>
      </c>
      <c r="E423" s="60">
        <f t="shared" si="103"/>
        <v>2720931.9099999992</v>
      </c>
      <c r="F423" s="45">
        <f t="shared" si="72"/>
        <v>148.7566093720703</v>
      </c>
    </row>
    <row r="424" spans="1:6" ht="12.75" customHeight="1" x14ac:dyDescent="0.2">
      <c r="A424" s="63" t="s">
        <v>582</v>
      </c>
      <c r="B424" s="64" t="s">
        <v>807</v>
      </c>
      <c r="C424" s="247" t="s">
        <v>808</v>
      </c>
      <c r="D424" s="60">
        <f t="shared" ref="D424:E424" si="104">IF(D422&gt;=D423,D422-D423,0)</f>
        <v>0</v>
      </c>
      <c r="E424" s="60">
        <f t="shared" si="104"/>
        <v>178398.59000000078</v>
      </c>
      <c r="F424" s="45" t="str">
        <f t="shared" si="72"/>
        <v>-</v>
      </c>
    </row>
    <row r="425" spans="1:6" ht="12.75" customHeight="1" x14ac:dyDescent="0.2">
      <c r="A425" s="63" t="s">
        <v>582</v>
      </c>
      <c r="B425" s="64" t="s">
        <v>809</v>
      </c>
      <c r="C425" s="247" t="s">
        <v>810</v>
      </c>
      <c r="D425" s="60">
        <f t="shared" ref="D425:E425" si="105">IF(D423&gt;=D422,D423-D422,0)</f>
        <v>93911.030000000494</v>
      </c>
      <c r="E425" s="60">
        <f t="shared" si="105"/>
        <v>0</v>
      </c>
      <c r="F425" s="45">
        <f t="shared" si="72"/>
        <v>0</v>
      </c>
    </row>
    <row r="426" spans="1:6" ht="12.75" customHeight="1" x14ac:dyDescent="0.2">
      <c r="A426" s="251" t="s">
        <v>811</v>
      </c>
      <c r="B426" s="183" t="s">
        <v>812</v>
      </c>
      <c r="C426" s="252" t="s">
        <v>813</v>
      </c>
      <c r="D426" s="60">
        <f t="shared" ref="D426:E426" si="106">IF(D302-D303+D419-D420&gt;=0,D302-D303+D419-D420,0)</f>
        <v>31050.409999999916</v>
      </c>
      <c r="E426" s="60">
        <f t="shared" si="106"/>
        <v>0</v>
      </c>
      <c r="F426" s="45">
        <f t="shared" si="72"/>
        <v>0</v>
      </c>
    </row>
    <row r="427" spans="1:6" ht="12.75" customHeight="1" x14ac:dyDescent="0.2">
      <c r="A427" s="251" t="s">
        <v>811</v>
      </c>
      <c r="B427" s="64" t="s">
        <v>814</v>
      </c>
      <c r="C427" s="252" t="s">
        <v>815</v>
      </c>
      <c r="D427" s="60">
        <f t="shared" ref="D427:E427" si="107">IF(D303-D302+D420-D419&gt;=0,D303-D302+D420-D419,0)</f>
        <v>0</v>
      </c>
      <c r="E427" s="60">
        <f t="shared" si="107"/>
        <v>89745.589999999967</v>
      </c>
      <c r="F427" s="45" t="str">
        <f t="shared" si="72"/>
        <v>-</v>
      </c>
    </row>
    <row r="428" spans="1:6" ht="24" x14ac:dyDescent="0.2">
      <c r="A428" s="249" t="s">
        <v>816</v>
      </c>
      <c r="B428" s="243" t="s">
        <v>817</v>
      </c>
      <c r="C428" s="250" t="s">
        <v>818</v>
      </c>
      <c r="D428" s="81">
        <f t="shared" ref="D428:E428" si="108">D304+D421</f>
        <v>95002.65</v>
      </c>
      <c r="E428" s="81">
        <f t="shared" si="108"/>
        <v>117798.7</v>
      </c>
      <c r="F428" s="61">
        <f t="shared" si="72"/>
        <v>123.99517276623338</v>
      </c>
    </row>
    <row r="429" spans="1:6" s="55" customFormat="1" ht="20.100000000000001" customHeight="1" x14ac:dyDescent="0.2">
      <c r="A429" s="370" t="s">
        <v>819</v>
      </c>
      <c r="B429" s="371"/>
      <c r="C429" s="171"/>
      <c r="D429" s="43"/>
      <c r="E429" s="43"/>
      <c r="F429" s="44"/>
    </row>
    <row r="430" spans="1:6" ht="12.75" customHeight="1" x14ac:dyDescent="0.2">
      <c r="A430" s="63">
        <v>8</v>
      </c>
      <c r="B430" s="64" t="s">
        <v>820</v>
      </c>
      <c r="C430" s="247" t="s">
        <v>821</v>
      </c>
      <c r="D430" s="60">
        <f>D431+D466+D479+D491+D522</f>
        <v>0</v>
      </c>
      <c r="E430" s="60">
        <f>E431+E466+E479+E491+E522</f>
        <v>66424.509999999995</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66424.509999999995</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66424.509999999995</v>
      </c>
      <c r="F502" s="45" t="str">
        <f t="shared" si="109"/>
        <v>-</v>
      </c>
    </row>
    <row r="503" spans="1:6" ht="12.75" customHeight="1" x14ac:dyDescent="0.2">
      <c r="A503" s="63">
        <v>8443</v>
      </c>
      <c r="B503" s="64" t="s">
        <v>966</v>
      </c>
      <c r="C503" s="247" t="s">
        <v>967</v>
      </c>
      <c r="D503" s="194">
        <v>0</v>
      </c>
      <c r="E503" s="194">
        <v>66424.509999999995</v>
      </c>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32528.400000000001</v>
      </c>
      <c r="E535" s="60">
        <f>E536+E571+E584+E597+E629</f>
        <v>66424.509999999995</v>
      </c>
      <c r="F535" s="45">
        <f t="shared" si="109"/>
        <v>204.20466423187119</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32528.400000000001</v>
      </c>
      <c r="E597" s="60">
        <f t="shared" si="152"/>
        <v>66424.509999999995</v>
      </c>
      <c r="F597" s="45">
        <f t="shared" si="109"/>
        <v>204.20466423187119</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66424.509999999995</v>
      </c>
      <c r="F609" s="45" t="str">
        <f t="shared" si="109"/>
        <v>-</v>
      </c>
    </row>
    <row r="610" spans="1:6" ht="24" x14ac:dyDescent="0.2">
      <c r="A610" s="63">
        <v>5443</v>
      </c>
      <c r="B610" s="64" t="s">
        <v>1170</v>
      </c>
      <c r="C610" s="247" t="s">
        <v>1171</v>
      </c>
      <c r="D610" s="194">
        <v>0</v>
      </c>
      <c r="E610" s="194">
        <v>66424.509999999995</v>
      </c>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32528.400000000001</v>
      </c>
      <c r="E621" s="60">
        <f t="shared" si="158"/>
        <v>0</v>
      </c>
      <c r="F621" s="45">
        <f t="shared" si="109"/>
        <v>0</v>
      </c>
    </row>
    <row r="622" spans="1:6" ht="12.75" customHeight="1" x14ac:dyDescent="0.2">
      <c r="A622" s="63">
        <v>5471</v>
      </c>
      <c r="B622" s="64" t="s">
        <v>1194</v>
      </c>
      <c r="C622" s="247" t="s">
        <v>1195</v>
      </c>
      <c r="D622" s="194">
        <v>32528.400000000001</v>
      </c>
      <c r="E622" s="194"/>
      <c r="F622" s="45">
        <f t="shared" si="109"/>
        <v>0</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32528.400000000001</v>
      </c>
      <c r="E640" s="60">
        <f>IF(E535-E430&gt;=0,E535-E430,0)</f>
        <v>0</v>
      </c>
      <c r="F640" s="45">
        <f t="shared" si="109"/>
        <v>0</v>
      </c>
    </row>
    <row r="641" spans="1:6" ht="12.75" customHeight="1" x14ac:dyDescent="0.2">
      <c r="A641" s="63">
        <v>92213</v>
      </c>
      <c r="B641" s="64" t="s">
        <v>1232</v>
      </c>
      <c r="C641" s="247" t="s">
        <v>1233</v>
      </c>
      <c r="D641" s="194">
        <v>2680.99</v>
      </c>
      <c r="E641" s="194">
        <v>0</v>
      </c>
      <c r="F641" s="45">
        <f t="shared" si="109"/>
        <v>0</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1735205.6199999999</v>
      </c>
      <c r="E643" s="60">
        <f>E422+E430</f>
        <v>2965755.01</v>
      </c>
      <c r="F643" s="45">
        <f t="shared" si="109"/>
        <v>170.91663234700681</v>
      </c>
    </row>
    <row r="644" spans="1:6" ht="12.75" customHeight="1" x14ac:dyDescent="0.2">
      <c r="A644" s="63" t="s">
        <v>582</v>
      </c>
      <c r="B644" s="64" t="s">
        <v>1238</v>
      </c>
      <c r="C644" s="247" t="s">
        <v>1239</v>
      </c>
      <c r="D644" s="60">
        <f>D423+D535</f>
        <v>1861645.0500000003</v>
      </c>
      <c r="E644" s="60">
        <f>E423+E535</f>
        <v>2787356.419999999</v>
      </c>
      <c r="F644" s="45">
        <f t="shared" si="109"/>
        <v>149.72544954259666</v>
      </c>
    </row>
    <row r="645" spans="1:6" ht="12.75" customHeight="1" x14ac:dyDescent="0.2">
      <c r="A645" s="63" t="s">
        <v>582</v>
      </c>
      <c r="B645" s="64" t="s">
        <v>1240</v>
      </c>
      <c r="C645" s="247" t="s">
        <v>1241</v>
      </c>
      <c r="D645" s="60">
        <f t="shared" ref="D645:E645" si="163">IF(D643&gt;=D644,D643-D644,0)</f>
        <v>0</v>
      </c>
      <c r="E645" s="60">
        <f t="shared" si="163"/>
        <v>178398.59000000078</v>
      </c>
      <c r="F645" s="45" t="str">
        <f t="shared" si="109"/>
        <v>-</v>
      </c>
    </row>
    <row r="646" spans="1:6" ht="12.75" customHeight="1" x14ac:dyDescent="0.2">
      <c r="A646" s="63" t="s">
        <v>582</v>
      </c>
      <c r="B646" s="64" t="s">
        <v>1242</v>
      </c>
      <c r="C646" s="247" t="s">
        <v>1243</v>
      </c>
      <c r="D646" s="60">
        <f t="shared" ref="D646:E646" si="164">IF(D644&gt;=D643,D644-D643,0)</f>
        <v>126439.4300000004</v>
      </c>
      <c r="E646" s="60">
        <f t="shared" si="164"/>
        <v>0</v>
      </c>
      <c r="F646" s="45">
        <f t="shared" si="109"/>
        <v>0</v>
      </c>
    </row>
    <row r="647" spans="1:6" ht="24" x14ac:dyDescent="0.2">
      <c r="A647" s="251" t="s">
        <v>1244</v>
      </c>
      <c r="B647" s="64" t="s">
        <v>1245</v>
      </c>
      <c r="C647" s="252" t="s">
        <v>1244</v>
      </c>
      <c r="D647" s="60">
        <f>IF(D426-D427+D641-D642&gt;=0,D426-D427+D641-D642,0)</f>
        <v>33731.399999999914</v>
      </c>
      <c r="E647" s="60">
        <f>IF(E426-E427+E641-E642&gt;=0,E426-E427+E641-E642,0)</f>
        <v>0</v>
      </c>
      <c r="F647" s="45">
        <f t="shared" si="109"/>
        <v>0</v>
      </c>
    </row>
    <row r="648" spans="1:6" ht="24" x14ac:dyDescent="0.2">
      <c r="A648" s="251" t="s">
        <v>1246</v>
      </c>
      <c r="B648" s="64" t="s">
        <v>1247</v>
      </c>
      <c r="C648" s="252" t="s">
        <v>1246</v>
      </c>
      <c r="D648" s="60">
        <f>IF(D427-D426+D642-D641&gt;=0,D427-D426+D642-D641,0)</f>
        <v>0</v>
      </c>
      <c r="E648" s="60">
        <f>IF(E427-E426+E642-E641&gt;=0,E427-E426+E642-E641,0)</f>
        <v>89745.589999999967</v>
      </c>
      <c r="F648" s="45" t="str">
        <f t="shared" si="109"/>
        <v>-</v>
      </c>
    </row>
    <row r="649" spans="1:6" ht="24" x14ac:dyDescent="0.2">
      <c r="A649" s="63" t="s">
        <v>582</v>
      </c>
      <c r="B649" s="64" t="s">
        <v>1248</v>
      </c>
      <c r="C649" s="247" t="s">
        <v>1249</v>
      </c>
      <c r="D649" s="60">
        <f t="shared" ref="D649:E649" si="165">IF(D645+D647-D646-D648&gt;=0,D645+D647-D646-D648,0)</f>
        <v>0</v>
      </c>
      <c r="E649" s="60">
        <f t="shared" si="165"/>
        <v>88653.000000000815</v>
      </c>
      <c r="F649" s="45" t="str">
        <f t="shared" si="109"/>
        <v>-</v>
      </c>
    </row>
    <row r="650" spans="1:6" ht="24" x14ac:dyDescent="0.2">
      <c r="A650" s="63" t="s">
        <v>582</v>
      </c>
      <c r="B650" s="64" t="s">
        <v>1250</v>
      </c>
      <c r="C650" s="247" t="s">
        <v>1251</v>
      </c>
      <c r="D650" s="60">
        <f t="shared" ref="D650:E650" si="166">IF(D646+D648-D645-D647&gt;=0,D646+D648-D645-D647,0)</f>
        <v>92708.030000000494</v>
      </c>
      <c r="E650" s="60">
        <f t="shared" si="166"/>
        <v>0</v>
      </c>
      <c r="F650" s="45">
        <f t="shared" si="109"/>
        <v>0</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0" t="s">
        <v>1254</v>
      </c>
      <c r="B652" s="371"/>
      <c r="C652" s="171"/>
      <c r="D652" s="43"/>
      <c r="E652" s="43"/>
      <c r="F652" s="44"/>
    </row>
    <row r="653" spans="1:6" ht="12.75" customHeight="1" x14ac:dyDescent="0.2">
      <c r="A653" s="63">
        <v>11</v>
      </c>
      <c r="B653" s="64" t="s">
        <v>1255</v>
      </c>
      <c r="C653" s="247" t="s">
        <v>1256</v>
      </c>
      <c r="D653" s="194">
        <v>96528.31</v>
      </c>
      <c r="E653" s="194">
        <v>111548.97</v>
      </c>
      <c r="F653" s="45">
        <f t="shared" ref="F653:F740" si="167">IF(D653&lt;&gt;0,IF(E653/D653&gt;=100,"&gt;&gt;100",E653/D653*100),"-")</f>
        <v>115.56088571321719</v>
      </c>
    </row>
    <row r="654" spans="1:6" ht="12.75" customHeight="1" x14ac:dyDescent="0.2">
      <c r="A654" s="63" t="s">
        <v>1257</v>
      </c>
      <c r="B654" s="64" t="s">
        <v>1258</v>
      </c>
      <c r="C654" s="247" t="s">
        <v>1257</v>
      </c>
      <c r="D654" s="194">
        <v>1839850.43</v>
      </c>
      <c r="E654" s="194">
        <v>2320427.92</v>
      </c>
      <c r="F654" s="45">
        <f t="shared" si="167"/>
        <v>126.12046512933119</v>
      </c>
    </row>
    <row r="655" spans="1:6" ht="12.75" customHeight="1" x14ac:dyDescent="0.2">
      <c r="A655" s="63" t="s">
        <v>1259</v>
      </c>
      <c r="B655" s="64" t="s">
        <v>1260</v>
      </c>
      <c r="C655" s="247" t="s">
        <v>1259</v>
      </c>
      <c r="D655" s="194">
        <v>1824829.77</v>
      </c>
      <c r="E655" s="194">
        <v>2253402.5</v>
      </c>
      <c r="F655" s="45">
        <f t="shared" si="167"/>
        <v>123.48562792243357</v>
      </c>
    </row>
    <row r="656" spans="1:6" ht="24" x14ac:dyDescent="0.2">
      <c r="A656" s="63">
        <v>11</v>
      </c>
      <c r="B656" s="64" t="s">
        <v>1261</v>
      </c>
      <c r="C656" s="247" t="s">
        <v>1262</v>
      </c>
      <c r="D656" s="60">
        <f t="shared" ref="D656:E656" si="168">+D653+D654-D655</f>
        <v>111548.96999999997</v>
      </c>
      <c r="E656" s="60">
        <f t="shared" si="168"/>
        <v>178574.39000000013</v>
      </c>
      <c r="F656" s="45">
        <f t="shared" si="167"/>
        <v>160.08609492315364</v>
      </c>
    </row>
    <row r="657" spans="1:6" ht="24" x14ac:dyDescent="0.2">
      <c r="A657" s="63" t="s">
        <v>582</v>
      </c>
      <c r="B657" s="64" t="s">
        <v>1263</v>
      </c>
      <c r="C657" s="247" t="s">
        <v>1264</v>
      </c>
      <c r="D657" s="253">
        <v>8</v>
      </c>
      <c r="E657" s="253">
        <v>12</v>
      </c>
      <c r="F657" s="45">
        <f t="shared" si="167"/>
        <v>150</v>
      </c>
    </row>
    <row r="658" spans="1:6" ht="24" x14ac:dyDescent="0.2">
      <c r="A658" s="63" t="s">
        <v>582</v>
      </c>
      <c r="B658" s="64" t="s">
        <v>1265</v>
      </c>
      <c r="C658" s="247" t="s">
        <v>1266</v>
      </c>
      <c r="D658" s="253">
        <v>0</v>
      </c>
      <c r="E658" s="253"/>
      <c r="F658" s="45" t="str">
        <f t="shared" si="167"/>
        <v>-</v>
      </c>
    </row>
    <row r="659" spans="1:6" ht="12.75" customHeight="1" x14ac:dyDescent="0.2">
      <c r="A659" s="63" t="s">
        <v>582</v>
      </c>
      <c r="B659" s="64" t="s">
        <v>1267</v>
      </c>
      <c r="C659" s="247" t="s">
        <v>1268</v>
      </c>
      <c r="D659" s="253">
        <v>9</v>
      </c>
      <c r="E659" s="253">
        <v>10</v>
      </c>
      <c r="F659" s="45">
        <f t="shared" si="167"/>
        <v>111.11111111111111</v>
      </c>
    </row>
    <row r="660" spans="1:6" ht="12.75" customHeight="1" x14ac:dyDescent="0.2">
      <c r="A660" s="63" t="s">
        <v>582</v>
      </c>
      <c r="B660" s="64" t="s">
        <v>1269</v>
      </c>
      <c r="C660" s="247" t="s">
        <v>1270</v>
      </c>
      <c r="D660" s="253">
        <v>0</v>
      </c>
      <c r="E660" s="253"/>
      <c r="F660" s="45" t="str">
        <f t="shared" si="167"/>
        <v>-</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c r="E663" s="192">
        <v>168</v>
      </c>
      <c r="F663" s="71" t="str">
        <f t="shared" si="167"/>
        <v>-</v>
      </c>
    </row>
    <row r="664" spans="1:6" ht="12.75" customHeight="1" x14ac:dyDescent="0.2">
      <c r="A664" s="70" t="s">
        <v>1278</v>
      </c>
      <c r="B664" s="65" t="s">
        <v>1279</v>
      </c>
      <c r="C664" s="277" t="s">
        <v>1278</v>
      </c>
      <c r="D664" s="192"/>
      <c r="E664" s="192">
        <v>38327.94</v>
      </c>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c r="E668" s="192"/>
      <c r="F668" s="71" t="str">
        <f t="shared" si="167"/>
        <v>-</v>
      </c>
    </row>
    <row r="669" spans="1:6" ht="12.75" customHeight="1" x14ac:dyDescent="0.2">
      <c r="A669" s="63">
        <v>63311</v>
      </c>
      <c r="B669" s="64" t="s">
        <v>1288</v>
      </c>
      <c r="C669" s="247" t="s">
        <v>1289</v>
      </c>
      <c r="D669" s="194">
        <v>638434.93000000005</v>
      </c>
      <c r="E669" s="194">
        <v>102958.17</v>
      </c>
      <c r="F669" s="45">
        <f t="shared" si="167"/>
        <v>16.126650526467902</v>
      </c>
    </row>
    <row r="670" spans="1:6" ht="12.75" customHeight="1" x14ac:dyDescent="0.2">
      <c r="A670" s="63">
        <v>63312</v>
      </c>
      <c r="B670" s="64" t="s">
        <v>1290</v>
      </c>
      <c r="C670" s="247" t="s">
        <v>1291</v>
      </c>
      <c r="D670" s="194">
        <v>28292.99</v>
      </c>
      <c r="E670" s="194">
        <v>21640.27</v>
      </c>
      <c r="F670" s="45">
        <f t="shared" si="167"/>
        <v>76.486331066458519</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26897.01</v>
      </c>
      <c r="E672" s="194">
        <v>7136.04</v>
      </c>
      <c r="F672" s="45">
        <f t="shared" si="167"/>
        <v>26.530978722170236</v>
      </c>
    </row>
    <row r="673" spans="1:6" ht="12.75" customHeight="1" x14ac:dyDescent="0.2">
      <c r="A673" s="63">
        <v>63321</v>
      </c>
      <c r="B673" s="64" t="s">
        <v>1296</v>
      </c>
      <c r="C673" s="247" t="s">
        <v>1297</v>
      </c>
      <c r="D673" s="194">
        <v>55000</v>
      </c>
      <c r="E673" s="194">
        <v>184274.55</v>
      </c>
      <c r="F673" s="45">
        <f t="shared" si="167"/>
        <v>335.04463636363636</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6133.41</v>
      </c>
      <c r="E677" s="192"/>
      <c r="F677" s="71">
        <f t="shared" si="167"/>
        <v>0</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71620.98</v>
      </c>
      <c r="E702" s="192">
        <v>92811</v>
      </c>
      <c r="F702" s="71">
        <f t="shared" si="167"/>
        <v>129.58633070924191</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v>245559.75</v>
      </c>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c r="E711" s="192">
        <v>59653.31</v>
      </c>
      <c r="F711" s="71" t="str">
        <f t="shared" si="167"/>
        <v>-</v>
      </c>
    </row>
    <row r="712" spans="1:6" ht="12.75" customHeight="1" x14ac:dyDescent="0.2">
      <c r="A712" s="70" t="s">
        <v>1359</v>
      </c>
      <c r="B712" s="65" t="s">
        <v>1360</v>
      </c>
      <c r="C712" s="277" t="s">
        <v>1359</v>
      </c>
      <c r="D712" s="192"/>
      <c r="E712" s="192">
        <v>1.96</v>
      </c>
      <c r="F712" s="71" t="str">
        <f t="shared" si="167"/>
        <v>-</v>
      </c>
    </row>
    <row r="713" spans="1:6" ht="24" x14ac:dyDescent="0.2">
      <c r="A713" s="70" t="s">
        <v>1361</v>
      </c>
      <c r="B713" s="65" t="s">
        <v>1362</v>
      </c>
      <c r="C713" s="277" t="s">
        <v>1361</v>
      </c>
      <c r="D713" s="192"/>
      <c r="E713" s="192"/>
      <c r="F713" s="71" t="str">
        <f t="shared" si="167"/>
        <v>-</v>
      </c>
    </row>
    <row r="714" spans="1:6" ht="12" x14ac:dyDescent="0.2">
      <c r="A714" s="70" t="s">
        <v>1363</v>
      </c>
      <c r="B714" s="65" t="s">
        <v>1364</v>
      </c>
      <c r="C714" s="277" t="s">
        <v>1363</v>
      </c>
      <c r="D714" s="192"/>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c r="E722" s="192"/>
      <c r="F722" s="71" t="str">
        <f t="shared" si="167"/>
        <v>-</v>
      </c>
    </row>
    <row r="723" spans="1:6" ht="12" x14ac:dyDescent="0.2">
      <c r="A723" s="70" t="s">
        <v>1381</v>
      </c>
      <c r="B723" s="65" t="s">
        <v>1382</v>
      </c>
      <c r="C723" s="277" t="s">
        <v>1381</v>
      </c>
      <c r="D723" s="192"/>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c r="E730" s="192"/>
      <c r="F730" s="71" t="str">
        <f t="shared" si="167"/>
        <v>-</v>
      </c>
    </row>
    <row r="731" spans="1:6" ht="24" x14ac:dyDescent="0.2">
      <c r="A731" s="70">
        <v>66345</v>
      </c>
      <c r="B731" s="65" t="s">
        <v>1393</v>
      </c>
      <c r="C731" s="277">
        <v>66345</v>
      </c>
      <c r="D731" s="192"/>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5808.21</v>
      </c>
      <c r="E734" s="192">
        <v>8073.53</v>
      </c>
      <c r="F734" s="71">
        <f t="shared" si="167"/>
        <v>139.00203332868472</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v>13.82</v>
      </c>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662.87</v>
      </c>
      <c r="E739" s="192"/>
      <c r="F739" s="71">
        <f t="shared" si="167"/>
        <v>0</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v>5034.03</v>
      </c>
      <c r="F741" s="71" t="str">
        <f t="shared" ref="F741:F1006" si="169">IF(D741&lt;&gt;0,IF(E741/D741&gt;=100,"&gt;&gt;100",E741/D741*100),"-")</f>
        <v>-</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c r="E743" s="192"/>
      <c r="F743" s="71" t="str">
        <f t="shared" ref="F743:F744" si="170">IF(D743&lt;&gt;0,IF(E743/D743&gt;=100,"&gt;&gt;100",E743/D743*100),"-")</f>
        <v>-</v>
      </c>
    </row>
    <row r="744" spans="1:6" ht="12.75" customHeight="1" x14ac:dyDescent="0.2">
      <c r="A744" s="70" t="s">
        <v>1418</v>
      </c>
      <c r="B744" s="65" t="s">
        <v>1419</v>
      </c>
      <c r="C744" s="277" t="s">
        <v>1418</v>
      </c>
      <c r="D744" s="192"/>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c r="E806" s="192"/>
      <c r="F806" s="71" t="str">
        <f t="shared" ref="F806:F814" si="171">IF(D806&lt;&gt;0,IF(E806/D806&gt;=100,"&gt;&gt;100",E806/D806*100),"-")</f>
        <v>-</v>
      </c>
    </row>
    <row r="807" spans="1:6" ht="24" x14ac:dyDescent="0.2">
      <c r="A807" s="70" t="s">
        <v>1543</v>
      </c>
      <c r="B807" s="182" t="s">
        <v>1544</v>
      </c>
      <c r="C807" s="277" t="s">
        <v>1543</v>
      </c>
      <c r="D807" s="192"/>
      <c r="E807" s="192"/>
      <c r="F807" s="71" t="str">
        <f t="shared" si="171"/>
        <v>-</v>
      </c>
    </row>
    <row r="808" spans="1:6" ht="24" x14ac:dyDescent="0.2">
      <c r="A808" s="70" t="s">
        <v>1545</v>
      </c>
      <c r="B808" s="182" t="s">
        <v>1546</v>
      </c>
      <c r="C808" s="277" t="s">
        <v>1545</v>
      </c>
      <c r="D808" s="192"/>
      <c r="E808" s="192"/>
      <c r="F808" s="71" t="str">
        <f t="shared" si="171"/>
        <v>-</v>
      </c>
    </row>
    <row r="809" spans="1:6" ht="24" x14ac:dyDescent="0.2">
      <c r="A809" s="70" t="s">
        <v>1547</v>
      </c>
      <c r="B809" s="182" t="s">
        <v>1548</v>
      </c>
      <c r="C809" s="277" t="s">
        <v>1547</v>
      </c>
      <c r="D809" s="192"/>
      <c r="E809" s="192"/>
      <c r="F809" s="71" t="str">
        <f t="shared" si="171"/>
        <v>-</v>
      </c>
    </row>
    <row r="810" spans="1:6" ht="24" x14ac:dyDescent="0.2">
      <c r="A810" s="70" t="s">
        <v>1549</v>
      </c>
      <c r="B810" s="182" t="s">
        <v>1550</v>
      </c>
      <c r="C810" s="277" t="s">
        <v>1549</v>
      </c>
      <c r="D810" s="192"/>
      <c r="E810" s="192"/>
      <c r="F810" s="71" t="str">
        <f t="shared" si="171"/>
        <v>-</v>
      </c>
    </row>
    <row r="811" spans="1:6" ht="24" x14ac:dyDescent="0.2">
      <c r="A811" s="70" t="s">
        <v>1551</v>
      </c>
      <c r="B811" s="182" t="s">
        <v>1552</v>
      </c>
      <c r="C811" s="277" t="s">
        <v>1551</v>
      </c>
      <c r="D811" s="192"/>
      <c r="E811" s="192"/>
      <c r="F811" s="71" t="str">
        <f t="shared" si="171"/>
        <v>-</v>
      </c>
    </row>
    <row r="812" spans="1:6" ht="12" x14ac:dyDescent="0.2">
      <c r="A812" s="70" t="s">
        <v>1553</v>
      </c>
      <c r="B812" s="182" t="s">
        <v>1554</v>
      </c>
      <c r="C812" s="277" t="s">
        <v>1553</v>
      </c>
      <c r="D812" s="192"/>
      <c r="E812" s="192"/>
      <c r="F812" s="71" t="str">
        <f t="shared" si="171"/>
        <v>-</v>
      </c>
    </row>
    <row r="813" spans="1:6" ht="12" x14ac:dyDescent="0.2">
      <c r="A813" s="70" t="s">
        <v>1555</v>
      </c>
      <c r="B813" s="182" t="s">
        <v>1556</v>
      </c>
      <c r="C813" s="277" t="s">
        <v>1555</v>
      </c>
      <c r="D813" s="192"/>
      <c r="E813" s="192"/>
      <c r="F813" s="71" t="str">
        <f t="shared" si="171"/>
        <v>-</v>
      </c>
    </row>
    <row r="814" spans="1:6" ht="12" x14ac:dyDescent="0.2">
      <c r="A814" s="70" t="s">
        <v>1557</v>
      </c>
      <c r="B814" s="182" t="s">
        <v>1558</v>
      </c>
      <c r="C814" s="277" t="s">
        <v>1557</v>
      </c>
      <c r="D814" s="192"/>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8087.4</v>
      </c>
      <c r="E843" s="194">
        <v>9392.9599999999991</v>
      </c>
      <c r="F843" s="45">
        <f t="shared" si="169"/>
        <v>116.14313623661499</v>
      </c>
    </row>
    <row r="844" spans="1:6" ht="12.75" customHeight="1" x14ac:dyDescent="0.2">
      <c r="A844" s="63" t="s">
        <v>1617</v>
      </c>
      <c r="B844" s="64" t="s">
        <v>1618</v>
      </c>
      <c r="C844" s="247" t="s">
        <v>1617</v>
      </c>
      <c r="D844" s="194">
        <v>250</v>
      </c>
      <c r="E844" s="194"/>
      <c r="F844" s="45">
        <f t="shared" si="169"/>
        <v>0</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3706.49</v>
      </c>
      <c r="E846" s="194">
        <v>1568.65</v>
      </c>
      <c r="F846" s="45">
        <f t="shared" si="169"/>
        <v>42.321711376531439</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20078.32</v>
      </c>
      <c r="E850" s="194">
        <v>23246.47</v>
      </c>
      <c r="F850" s="45">
        <f t="shared" si="169"/>
        <v>115.77895959422901</v>
      </c>
    </row>
    <row r="851" spans="1:6" ht="12.75" customHeight="1" x14ac:dyDescent="0.2">
      <c r="A851" s="63">
        <v>37221</v>
      </c>
      <c r="B851" s="64" t="s">
        <v>1631</v>
      </c>
      <c r="C851" s="247" t="s">
        <v>1632</v>
      </c>
      <c r="D851" s="194">
        <v>3993</v>
      </c>
      <c r="E851" s="194">
        <v>3894</v>
      </c>
      <c r="F851" s="45">
        <f t="shared" si="169"/>
        <v>97.52066115702479</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60.35</v>
      </c>
      <c r="E853" s="194"/>
      <c r="F853" s="45">
        <f t="shared" si="169"/>
        <v>0</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31625.53</v>
      </c>
      <c r="E855" s="194">
        <v>15774.14</v>
      </c>
      <c r="F855" s="45">
        <f t="shared" si="169"/>
        <v>49.877867659451084</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23971.55</v>
      </c>
      <c r="E857" s="194">
        <v>685648.02</v>
      </c>
      <c r="F857" s="45">
        <f t="shared" si="169"/>
        <v>2860.2573467297693</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32528.400000000001</v>
      </c>
      <c r="E995" s="192"/>
      <c r="F995" s="71">
        <f t="shared" si="169"/>
        <v>0</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66" t="s">
        <v>1948</v>
      </c>
      <c r="B1010" s="36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4"/>
      <c r="E1021" s="365"/>
      <c r="F1021" s="51"/>
    </row>
    <row r="1022" spans="1:6" ht="15" customHeight="1" x14ac:dyDescent="0.2">
      <c r="A1022" s="140"/>
      <c r="B1022" s="163"/>
      <c r="C1022" s="173"/>
      <c r="D1022" s="364"/>
      <c r="E1022" s="36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opLeftCell="A226" zoomScaleNormal="100" workbookViewId="0">
      <selection activeCell="E254" sqref="E254"/>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2" t="s">
        <v>1</v>
      </c>
      <c r="C1" s="268" t="s">
        <v>2</v>
      </c>
      <c r="D1" s="323" t="s">
        <v>3</v>
      </c>
      <c r="E1" s="268" t="s">
        <v>4</v>
      </c>
      <c r="F1" s="324" t="s">
        <v>5</v>
      </c>
    </row>
    <row r="2" spans="1:24" ht="50.1" customHeight="1" x14ac:dyDescent="0.2">
      <c r="A2" s="372" t="s">
        <v>1980</v>
      </c>
      <c r="B2" s="373"/>
      <c r="C2" s="373"/>
      <c r="D2" s="373"/>
      <c r="E2" s="373"/>
      <c r="F2" s="373"/>
      <c r="G2" s="66"/>
      <c r="H2" s="66"/>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5" t="s">
        <v>2130</v>
      </c>
      <c r="B5" s="376"/>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2131</v>
      </c>
      <c r="C6" s="261" t="s">
        <v>2132</v>
      </c>
      <c r="D6" s="180">
        <f t="shared" ref="D6:E6" si="0">D7+D69</f>
        <v>3440293.8900000006</v>
      </c>
      <c r="E6" s="180">
        <f t="shared" si="0"/>
        <v>3191129.1000000006</v>
      </c>
      <c r="F6" s="181">
        <f t="shared" ref="F6:F298" si="1">IF(D6&gt;0,IF(E6/D6&gt;=100,"&gt;&gt;100",E6/D6*100),"-")</f>
        <v>92.75745625325051</v>
      </c>
      <c r="G6" s="66"/>
      <c r="H6" s="66"/>
      <c r="I6" s="66"/>
      <c r="J6" s="66"/>
      <c r="K6" s="66"/>
      <c r="L6" s="66"/>
      <c r="M6" s="66"/>
      <c r="N6" s="66"/>
      <c r="O6" s="66"/>
      <c r="P6" s="66"/>
      <c r="Q6" s="66"/>
      <c r="R6" s="66"/>
      <c r="S6" s="66"/>
      <c r="T6" s="66"/>
      <c r="U6" s="66"/>
      <c r="V6" s="66"/>
      <c r="W6" s="66"/>
    </row>
    <row r="7" spans="1:24" ht="12.75" customHeight="1" x14ac:dyDescent="0.2">
      <c r="A7" s="70">
        <v>0</v>
      </c>
      <c r="B7" s="65" t="s">
        <v>2133</v>
      </c>
      <c r="C7" s="134" t="s">
        <v>2134</v>
      </c>
      <c r="D7" s="79">
        <f t="shared" ref="D7:E7" si="2">D8+D12+D51+D52+D56+D63</f>
        <v>3227692.3400000008</v>
      </c>
      <c r="E7" s="79">
        <f t="shared" si="2"/>
        <v>2889168.9600000004</v>
      </c>
      <c r="F7" s="71">
        <f t="shared" si="1"/>
        <v>89.511906825667282</v>
      </c>
      <c r="G7" s="66"/>
      <c r="H7" s="66"/>
      <c r="I7" s="66"/>
      <c r="J7" s="66"/>
      <c r="K7" s="66"/>
      <c r="L7" s="66"/>
      <c r="M7" s="66"/>
      <c r="N7" s="66"/>
      <c r="O7" s="66"/>
      <c r="P7" s="66"/>
      <c r="Q7" s="66"/>
      <c r="R7" s="66"/>
      <c r="S7" s="66"/>
      <c r="T7" s="66"/>
      <c r="U7" s="66"/>
      <c r="V7" s="66"/>
      <c r="W7" s="66"/>
    </row>
    <row r="8" spans="1:24" ht="12.75" customHeight="1" x14ac:dyDescent="0.2">
      <c r="A8" s="70" t="s">
        <v>2135</v>
      </c>
      <c r="B8" s="65" t="s">
        <v>2136</v>
      </c>
      <c r="C8" s="134" t="s">
        <v>2135</v>
      </c>
      <c r="D8" s="79">
        <f>D9+D10-D11</f>
        <v>114426.36999999998</v>
      </c>
      <c r="E8" s="79">
        <f>E9+E10-E11</f>
        <v>40261.679999999993</v>
      </c>
      <c r="F8" s="71">
        <f t="shared" si="1"/>
        <v>35.185665681782972</v>
      </c>
      <c r="G8" s="66"/>
      <c r="H8" s="66"/>
      <c r="I8" s="66"/>
      <c r="J8" s="66"/>
      <c r="K8" s="66"/>
      <c r="L8" s="66"/>
      <c r="M8" s="66"/>
      <c r="N8" s="66"/>
      <c r="O8" s="66"/>
      <c r="P8" s="66"/>
      <c r="Q8" s="66"/>
      <c r="R8" s="66"/>
      <c r="S8" s="66"/>
      <c r="T8" s="66"/>
      <c r="U8" s="66"/>
      <c r="V8" s="66"/>
      <c r="W8" s="66"/>
    </row>
    <row r="9" spans="1:24" ht="12.75" customHeight="1" x14ac:dyDescent="0.2">
      <c r="A9" s="70" t="s">
        <v>2137</v>
      </c>
      <c r="B9" s="65" t="s">
        <v>2138</v>
      </c>
      <c r="C9" s="134" t="s">
        <v>2137</v>
      </c>
      <c r="D9" s="192">
        <v>18290.060000000001</v>
      </c>
      <c r="E9" s="192">
        <v>27390.07</v>
      </c>
      <c r="F9" s="71">
        <f t="shared" si="1"/>
        <v>149.75385537280906</v>
      </c>
      <c r="G9" s="66"/>
      <c r="H9" s="66"/>
      <c r="I9" s="66"/>
      <c r="J9" s="66"/>
      <c r="K9" s="66"/>
      <c r="L9" s="66"/>
      <c r="M9" s="66"/>
      <c r="N9" s="66"/>
      <c r="O9" s="66"/>
      <c r="P9" s="66"/>
      <c r="Q9" s="66"/>
      <c r="R9" s="66"/>
      <c r="S9" s="66"/>
      <c r="T9" s="66"/>
      <c r="U9" s="66"/>
      <c r="V9" s="66"/>
      <c r="W9" s="66"/>
    </row>
    <row r="10" spans="1:24" ht="12.75" customHeight="1" x14ac:dyDescent="0.2">
      <c r="A10" s="70" t="s">
        <v>2139</v>
      </c>
      <c r="B10" s="65" t="s">
        <v>2140</v>
      </c>
      <c r="C10" s="134" t="s">
        <v>2139</v>
      </c>
      <c r="D10" s="192">
        <v>170725.08</v>
      </c>
      <c r="E10" s="192">
        <v>76176.7</v>
      </c>
      <c r="F10" s="71">
        <f t="shared" si="1"/>
        <v>44.619513430598481</v>
      </c>
      <c r="G10" s="66"/>
      <c r="H10" s="66"/>
      <c r="I10" s="66"/>
      <c r="J10" s="66"/>
      <c r="K10" s="66"/>
      <c r="L10" s="66"/>
      <c r="M10" s="66"/>
      <c r="N10" s="66"/>
      <c r="O10" s="66"/>
      <c r="P10" s="66"/>
      <c r="Q10" s="66"/>
      <c r="R10" s="66"/>
      <c r="S10" s="66"/>
      <c r="T10" s="66"/>
      <c r="U10" s="66"/>
      <c r="V10" s="66"/>
      <c r="W10" s="66"/>
    </row>
    <row r="11" spans="1:24" ht="12.75" customHeight="1" x14ac:dyDescent="0.2">
      <c r="A11" s="70" t="s">
        <v>2141</v>
      </c>
      <c r="B11" s="65" t="s">
        <v>2142</v>
      </c>
      <c r="C11" s="134" t="s">
        <v>2141</v>
      </c>
      <c r="D11" s="192">
        <v>74588.77</v>
      </c>
      <c r="E11" s="192">
        <v>63305.09</v>
      </c>
      <c r="F11" s="71">
        <f t="shared" si="1"/>
        <v>84.872146302989037</v>
      </c>
      <c r="G11" s="66"/>
      <c r="H11" s="66"/>
      <c r="I11" s="66"/>
      <c r="J11" s="66"/>
      <c r="K11" s="66"/>
      <c r="L11" s="66"/>
      <c r="M11" s="66"/>
      <c r="N11" s="66"/>
      <c r="O11" s="66"/>
      <c r="P11" s="66"/>
      <c r="Q11" s="66"/>
      <c r="R11" s="66"/>
      <c r="S11" s="66"/>
      <c r="T11" s="66"/>
      <c r="U11" s="66"/>
      <c r="V11" s="66"/>
      <c r="W11" s="66"/>
    </row>
    <row r="12" spans="1:24" ht="24" x14ac:dyDescent="0.2">
      <c r="A12" s="70" t="s">
        <v>2143</v>
      </c>
      <c r="B12" s="65" t="s">
        <v>2144</v>
      </c>
      <c r="C12" s="134" t="s">
        <v>2143</v>
      </c>
      <c r="D12" s="79">
        <f t="shared" ref="D12:E12" si="3">D13+D19+D29+D35+D41+D45</f>
        <v>2924970.9800000004</v>
      </c>
      <c r="E12" s="79">
        <f t="shared" si="3"/>
        <v>2712892.1700000004</v>
      </c>
      <c r="F12" s="71">
        <f t="shared" si="1"/>
        <v>92.74937045700193</v>
      </c>
      <c r="G12" s="66"/>
      <c r="H12" s="66"/>
      <c r="I12" s="66"/>
      <c r="J12" s="66"/>
      <c r="K12" s="66"/>
      <c r="L12" s="66"/>
      <c r="M12" s="66"/>
      <c r="N12" s="66"/>
      <c r="O12" s="66"/>
      <c r="P12" s="66"/>
      <c r="Q12" s="66"/>
      <c r="R12" s="66"/>
      <c r="S12" s="66"/>
      <c r="T12" s="66"/>
      <c r="U12" s="66"/>
      <c r="V12" s="66"/>
      <c r="W12" s="66"/>
    </row>
    <row r="13" spans="1:24" ht="12.75" customHeight="1" x14ac:dyDescent="0.2">
      <c r="A13" s="72" t="s">
        <v>2145</v>
      </c>
      <c r="B13" s="65" t="s">
        <v>2146</v>
      </c>
      <c r="C13" s="134" t="s">
        <v>2145</v>
      </c>
      <c r="D13" s="79">
        <f t="shared" ref="D13:E13" si="4">SUM(D14:D17)-D18</f>
        <v>2692834.41</v>
      </c>
      <c r="E13" s="79">
        <f t="shared" si="4"/>
        <v>2501231.12</v>
      </c>
      <c r="F13" s="71">
        <f t="shared" si="1"/>
        <v>92.884698394804005</v>
      </c>
      <c r="G13" s="66"/>
      <c r="H13" s="66"/>
      <c r="I13" s="66"/>
      <c r="J13" s="66"/>
      <c r="K13" s="66"/>
      <c r="L13" s="66"/>
      <c r="M13" s="66"/>
      <c r="N13" s="66"/>
      <c r="O13" s="66"/>
      <c r="P13" s="66"/>
      <c r="Q13" s="66"/>
      <c r="R13" s="66"/>
      <c r="S13" s="66"/>
      <c r="T13" s="66"/>
      <c r="U13" s="66"/>
      <c r="V13" s="66"/>
      <c r="W13" s="66"/>
    </row>
    <row r="14" spans="1:24" ht="12.75" customHeight="1" x14ac:dyDescent="0.2">
      <c r="A14" s="70" t="s">
        <v>2147</v>
      </c>
      <c r="B14" s="65" t="s">
        <v>638</v>
      </c>
      <c r="C14" s="134" t="s">
        <v>2147</v>
      </c>
      <c r="D14" s="192">
        <v>0</v>
      </c>
      <c r="E14" s="192">
        <v>0</v>
      </c>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2148</v>
      </c>
      <c r="B15" s="65" t="s">
        <v>640</v>
      </c>
      <c r="C15" s="134" t="s">
        <v>2148</v>
      </c>
      <c r="D15" s="192">
        <v>190936.14</v>
      </c>
      <c r="E15" s="192">
        <v>768380.46</v>
      </c>
      <c r="F15" s="71">
        <f t="shared" si="1"/>
        <v>402.4279845607017</v>
      </c>
      <c r="G15" s="66"/>
      <c r="H15" s="66"/>
      <c r="I15" s="66"/>
      <c r="J15" s="66"/>
      <c r="K15" s="66"/>
      <c r="L15" s="66"/>
      <c r="M15" s="66"/>
      <c r="N15" s="66"/>
      <c r="O15" s="66"/>
      <c r="P15" s="66"/>
      <c r="Q15" s="66"/>
      <c r="R15" s="66"/>
      <c r="S15" s="66"/>
      <c r="T15" s="66"/>
      <c r="U15" s="66"/>
      <c r="V15" s="66"/>
      <c r="W15" s="66"/>
    </row>
    <row r="16" spans="1:24" ht="12.75" customHeight="1" x14ac:dyDescent="0.2">
      <c r="A16" s="70" t="s">
        <v>2149</v>
      </c>
      <c r="B16" s="65" t="s">
        <v>642</v>
      </c>
      <c r="C16" s="134" t="s">
        <v>2149</v>
      </c>
      <c r="D16" s="192">
        <v>998044.17</v>
      </c>
      <c r="E16" s="192">
        <v>1003669.17</v>
      </c>
      <c r="F16" s="71">
        <f t="shared" si="1"/>
        <v>100.56360231030656</v>
      </c>
      <c r="G16" s="66"/>
      <c r="H16" s="66"/>
      <c r="I16" s="66"/>
      <c r="J16" s="66"/>
      <c r="K16" s="66"/>
      <c r="L16" s="66"/>
      <c r="M16" s="66"/>
      <c r="N16" s="66"/>
      <c r="O16" s="66"/>
      <c r="P16" s="66"/>
      <c r="Q16" s="66"/>
      <c r="R16" s="66"/>
      <c r="S16" s="66"/>
      <c r="T16" s="66"/>
      <c r="U16" s="66"/>
      <c r="V16" s="66"/>
      <c r="W16" s="66"/>
    </row>
    <row r="17" spans="1:23" ht="12.75" customHeight="1" x14ac:dyDescent="0.2">
      <c r="A17" s="70" t="s">
        <v>2150</v>
      </c>
      <c r="B17" s="65" t="s">
        <v>644</v>
      </c>
      <c r="C17" s="134" t="s">
        <v>2150</v>
      </c>
      <c r="D17" s="192">
        <v>2651875.7200000002</v>
      </c>
      <c r="E17" s="192">
        <v>1570167.61</v>
      </c>
      <c r="F17" s="71">
        <f t="shared" si="1"/>
        <v>59.209698182990266</v>
      </c>
      <c r="G17" s="66"/>
      <c r="H17" s="66"/>
      <c r="I17" s="66"/>
      <c r="J17" s="66"/>
      <c r="K17" s="66"/>
      <c r="L17" s="66"/>
      <c r="M17" s="66"/>
      <c r="N17" s="66"/>
      <c r="O17" s="66"/>
      <c r="P17" s="66"/>
      <c r="Q17" s="66"/>
      <c r="R17" s="66"/>
      <c r="S17" s="66"/>
      <c r="T17" s="66"/>
      <c r="U17" s="66"/>
      <c r="V17" s="66"/>
      <c r="W17" s="66"/>
    </row>
    <row r="18" spans="1:23" ht="12.75" customHeight="1" x14ac:dyDescent="0.2">
      <c r="A18" s="70" t="s">
        <v>2151</v>
      </c>
      <c r="B18" s="65" t="s">
        <v>2152</v>
      </c>
      <c r="C18" s="134" t="s">
        <v>2151</v>
      </c>
      <c r="D18" s="192">
        <v>1148021.6200000001</v>
      </c>
      <c r="E18" s="192">
        <v>840986.12</v>
      </c>
      <c r="F18" s="71">
        <f t="shared" si="1"/>
        <v>73.255251063999992</v>
      </c>
      <c r="G18" s="66"/>
      <c r="H18" s="66"/>
      <c r="I18" s="66"/>
      <c r="J18" s="66"/>
      <c r="K18" s="66"/>
      <c r="L18" s="66"/>
      <c r="M18" s="66"/>
      <c r="N18" s="66"/>
      <c r="O18" s="66"/>
      <c r="P18" s="66"/>
      <c r="Q18" s="66"/>
      <c r="R18" s="66"/>
      <c r="S18" s="66"/>
      <c r="T18" s="66"/>
      <c r="U18" s="66"/>
      <c r="V18" s="66"/>
      <c r="W18" s="66"/>
    </row>
    <row r="19" spans="1:23" ht="12.75" customHeight="1" x14ac:dyDescent="0.2">
      <c r="A19" s="72" t="s">
        <v>2153</v>
      </c>
      <c r="B19" s="65" t="s">
        <v>2154</v>
      </c>
      <c r="C19" s="134" t="s">
        <v>2153</v>
      </c>
      <c r="D19" s="79">
        <f t="shared" ref="D19:E19" si="5">SUM(D20:D27)-D28</f>
        <v>229766.45</v>
      </c>
      <c r="E19" s="79">
        <f t="shared" si="5"/>
        <v>210162.45000000004</v>
      </c>
      <c r="F19" s="71">
        <f t="shared" si="1"/>
        <v>91.467857905277299</v>
      </c>
      <c r="G19" s="66"/>
      <c r="H19" s="66"/>
      <c r="I19" s="66"/>
      <c r="J19" s="66"/>
      <c r="K19" s="66"/>
      <c r="L19" s="66"/>
      <c r="M19" s="66"/>
      <c r="N19" s="66"/>
      <c r="O19" s="66"/>
      <c r="P19" s="66"/>
      <c r="Q19" s="66"/>
      <c r="R19" s="66"/>
      <c r="S19" s="66"/>
      <c r="T19" s="66"/>
      <c r="U19" s="66"/>
      <c r="V19" s="66"/>
      <c r="W19" s="66"/>
    </row>
    <row r="20" spans="1:23" ht="12.75" customHeight="1" x14ac:dyDescent="0.2">
      <c r="A20" s="70" t="s">
        <v>2155</v>
      </c>
      <c r="B20" s="65" t="s">
        <v>648</v>
      </c>
      <c r="C20" s="134" t="s">
        <v>2155</v>
      </c>
      <c r="D20" s="192">
        <v>47753.5</v>
      </c>
      <c r="E20" s="192">
        <v>50162.25</v>
      </c>
      <c r="F20" s="71">
        <f t="shared" si="1"/>
        <v>105.04413289078288</v>
      </c>
      <c r="G20" s="66"/>
      <c r="H20" s="66"/>
      <c r="I20" s="66"/>
      <c r="J20" s="66"/>
      <c r="K20" s="66"/>
      <c r="L20" s="66"/>
      <c r="M20" s="66"/>
      <c r="N20" s="66"/>
      <c r="O20" s="66"/>
      <c r="P20" s="66"/>
      <c r="Q20" s="66"/>
      <c r="R20" s="66"/>
      <c r="S20" s="66"/>
      <c r="T20" s="66"/>
      <c r="U20" s="66"/>
      <c r="V20" s="66"/>
      <c r="W20" s="66"/>
    </row>
    <row r="21" spans="1:23" ht="12.75" customHeight="1" x14ac:dyDescent="0.2">
      <c r="A21" s="70" t="s">
        <v>2156</v>
      </c>
      <c r="B21" s="65" t="s">
        <v>741</v>
      </c>
      <c r="C21" s="134" t="s">
        <v>2156</v>
      </c>
      <c r="D21" s="192">
        <v>17367.68</v>
      </c>
      <c r="E21" s="192">
        <v>17882.68</v>
      </c>
      <c r="F21" s="71">
        <f t="shared" si="1"/>
        <v>102.96527803368096</v>
      </c>
      <c r="G21" s="66"/>
      <c r="H21" s="66"/>
      <c r="I21" s="66"/>
      <c r="J21" s="66"/>
      <c r="K21" s="66"/>
      <c r="L21" s="66"/>
      <c r="M21" s="66"/>
      <c r="N21" s="66"/>
      <c r="O21" s="66"/>
      <c r="P21" s="66"/>
      <c r="Q21" s="66"/>
      <c r="R21" s="66"/>
      <c r="S21" s="66"/>
      <c r="T21" s="66"/>
      <c r="U21" s="66"/>
      <c r="V21" s="66"/>
      <c r="W21" s="66"/>
    </row>
    <row r="22" spans="1:23" ht="12.75" customHeight="1" x14ac:dyDescent="0.2">
      <c r="A22" s="70" t="s">
        <v>2157</v>
      </c>
      <c r="B22" s="65" t="s">
        <v>652</v>
      </c>
      <c r="C22" s="134" t="s">
        <v>2157</v>
      </c>
      <c r="D22" s="192">
        <v>112150.67</v>
      </c>
      <c r="E22" s="192">
        <v>115592.89</v>
      </c>
      <c r="F22" s="71">
        <f t="shared" si="1"/>
        <v>103.06928170825908</v>
      </c>
      <c r="G22" s="66"/>
      <c r="H22" s="66"/>
      <c r="I22" s="66"/>
      <c r="J22" s="66"/>
      <c r="K22" s="66"/>
      <c r="L22" s="66"/>
      <c r="M22" s="66"/>
      <c r="N22" s="66"/>
      <c r="O22" s="66"/>
      <c r="P22" s="66"/>
      <c r="Q22" s="66"/>
      <c r="R22" s="66"/>
      <c r="S22" s="66"/>
      <c r="T22" s="66"/>
      <c r="U22" s="66"/>
      <c r="V22" s="66"/>
      <c r="W22" s="66"/>
    </row>
    <row r="23" spans="1:23" ht="12.75" customHeight="1" x14ac:dyDescent="0.2">
      <c r="A23" s="70" t="s">
        <v>2158</v>
      </c>
      <c r="B23" s="65" t="s">
        <v>654</v>
      </c>
      <c r="C23" s="134" t="s">
        <v>2158</v>
      </c>
      <c r="D23" s="192">
        <v>0</v>
      </c>
      <c r="E23" s="192"/>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2159</v>
      </c>
      <c r="B24" s="65" t="s">
        <v>2160</v>
      </c>
      <c r="C24" s="134" t="s">
        <v>2159</v>
      </c>
      <c r="D24" s="192">
        <v>631.59</v>
      </c>
      <c r="E24" s="192">
        <v>631.59</v>
      </c>
      <c r="F24" s="71">
        <f t="shared" si="1"/>
        <v>100</v>
      </c>
      <c r="G24" s="66"/>
      <c r="H24" s="66"/>
      <c r="I24" s="66"/>
      <c r="J24" s="66"/>
      <c r="K24" s="66"/>
      <c r="L24" s="66"/>
      <c r="M24" s="66"/>
      <c r="N24" s="66"/>
      <c r="O24" s="66"/>
      <c r="P24" s="66"/>
      <c r="Q24" s="66"/>
      <c r="R24" s="66"/>
      <c r="S24" s="66"/>
      <c r="T24" s="66"/>
      <c r="U24" s="66"/>
      <c r="V24" s="66"/>
      <c r="W24" s="66"/>
    </row>
    <row r="25" spans="1:23" ht="12.75" customHeight="1" x14ac:dyDescent="0.2">
      <c r="A25" s="70" t="s">
        <v>2161</v>
      </c>
      <c r="B25" s="65" t="s">
        <v>658</v>
      </c>
      <c r="C25" s="134" t="s">
        <v>2161</v>
      </c>
      <c r="D25" s="192">
        <v>5796.99</v>
      </c>
      <c r="E25" s="192">
        <v>5796.99</v>
      </c>
      <c r="F25" s="71">
        <f t="shared" si="1"/>
        <v>100</v>
      </c>
      <c r="G25" s="66"/>
      <c r="H25" s="66"/>
      <c r="I25" s="66"/>
      <c r="J25" s="66"/>
      <c r="K25" s="66"/>
      <c r="L25" s="66"/>
      <c r="M25" s="66"/>
      <c r="N25" s="66"/>
      <c r="O25" s="66"/>
      <c r="P25" s="66"/>
      <c r="Q25" s="66"/>
      <c r="R25" s="66"/>
      <c r="S25" s="66"/>
      <c r="T25" s="66"/>
      <c r="U25" s="66"/>
      <c r="V25" s="66"/>
      <c r="W25" s="66"/>
    </row>
    <row r="26" spans="1:23" ht="12.75" customHeight="1" x14ac:dyDescent="0.2">
      <c r="A26" s="70" t="s">
        <v>2162</v>
      </c>
      <c r="B26" s="65" t="s">
        <v>660</v>
      </c>
      <c r="C26" s="134" t="s">
        <v>2162</v>
      </c>
      <c r="D26" s="192">
        <v>150316.45000000001</v>
      </c>
      <c r="E26" s="192">
        <v>181870.64</v>
      </c>
      <c r="F26" s="71">
        <f t="shared" si="1"/>
        <v>120.99184087969081</v>
      </c>
      <c r="G26" s="66"/>
      <c r="H26" s="66"/>
      <c r="I26" s="66"/>
      <c r="J26" s="66"/>
      <c r="K26" s="66"/>
      <c r="L26" s="66"/>
      <c r="M26" s="66"/>
      <c r="N26" s="66"/>
      <c r="O26" s="66"/>
      <c r="P26" s="66"/>
      <c r="Q26" s="66"/>
      <c r="R26" s="66"/>
      <c r="S26" s="66"/>
      <c r="T26" s="66"/>
      <c r="U26" s="66"/>
      <c r="V26" s="66"/>
      <c r="W26" s="66"/>
    </row>
    <row r="27" spans="1:23" ht="12.75" customHeight="1" x14ac:dyDescent="0.2">
      <c r="A27" s="70" t="s">
        <v>2163</v>
      </c>
      <c r="B27" s="65" t="s">
        <v>663</v>
      </c>
      <c r="C27" s="134" t="s">
        <v>2163</v>
      </c>
      <c r="D27" s="192">
        <v>0</v>
      </c>
      <c r="E27" s="192"/>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2164</v>
      </c>
      <c r="B28" s="65" t="s">
        <v>2165</v>
      </c>
      <c r="C28" s="134" t="s">
        <v>2164</v>
      </c>
      <c r="D28" s="192">
        <v>104250.43</v>
      </c>
      <c r="E28" s="192">
        <v>161774.59</v>
      </c>
      <c r="F28" s="71">
        <f t="shared" si="1"/>
        <v>155.17882276360874</v>
      </c>
      <c r="G28" s="66"/>
      <c r="H28" s="66"/>
      <c r="I28" s="66"/>
      <c r="J28" s="66"/>
      <c r="K28" s="66"/>
      <c r="L28" s="66"/>
      <c r="M28" s="66"/>
      <c r="N28" s="66"/>
      <c r="O28" s="66"/>
      <c r="P28" s="66"/>
      <c r="Q28" s="66"/>
      <c r="R28" s="66"/>
      <c r="S28" s="66"/>
      <c r="T28" s="66"/>
      <c r="U28" s="66"/>
      <c r="V28" s="66"/>
      <c r="W28" s="66"/>
    </row>
    <row r="29" spans="1:23" ht="12.75" customHeight="1" x14ac:dyDescent="0.2">
      <c r="A29" s="72" t="s">
        <v>2166</v>
      </c>
      <c r="B29" s="65" t="s">
        <v>2167</v>
      </c>
      <c r="C29" s="134" t="s">
        <v>2166</v>
      </c>
      <c r="D29" s="79">
        <f t="shared" ref="D29:E29" si="6">SUM(D30:D33)-D34</f>
        <v>202.72999999999996</v>
      </c>
      <c r="E29" s="79">
        <f t="shared" si="6"/>
        <v>136.94</v>
      </c>
      <c r="F29" s="71">
        <f t="shared" si="1"/>
        <v>67.547970206678841</v>
      </c>
      <c r="G29" s="66"/>
      <c r="H29" s="66"/>
      <c r="I29" s="66"/>
      <c r="J29" s="66"/>
      <c r="K29" s="66"/>
      <c r="L29" s="66"/>
      <c r="M29" s="66"/>
      <c r="N29" s="66"/>
      <c r="O29" s="66"/>
      <c r="P29" s="66"/>
      <c r="Q29" s="66"/>
      <c r="R29" s="66"/>
      <c r="S29" s="66"/>
      <c r="T29" s="66"/>
      <c r="U29" s="66"/>
      <c r="V29" s="66"/>
      <c r="W29" s="66"/>
    </row>
    <row r="30" spans="1:23" ht="12.75" customHeight="1" x14ac:dyDescent="0.2">
      <c r="A30" s="70" t="s">
        <v>2168</v>
      </c>
      <c r="B30" s="65" t="s">
        <v>666</v>
      </c>
      <c r="C30" s="134" t="s">
        <v>2168</v>
      </c>
      <c r="D30" s="192">
        <v>526.02</v>
      </c>
      <c r="E30" s="192">
        <v>526.02</v>
      </c>
      <c r="F30" s="71">
        <f t="shared" si="1"/>
        <v>100</v>
      </c>
      <c r="G30" s="66"/>
      <c r="H30" s="66"/>
      <c r="I30" s="66"/>
      <c r="J30" s="66"/>
      <c r="K30" s="66"/>
      <c r="L30" s="66"/>
      <c r="M30" s="66"/>
      <c r="N30" s="66"/>
      <c r="O30" s="66"/>
      <c r="P30" s="66"/>
      <c r="Q30" s="66"/>
      <c r="R30" s="66"/>
      <c r="S30" s="66"/>
      <c r="T30" s="66"/>
      <c r="U30" s="66"/>
      <c r="V30" s="66"/>
      <c r="W30" s="66"/>
    </row>
    <row r="31" spans="1:23" ht="12.75" customHeight="1" x14ac:dyDescent="0.2">
      <c r="A31" s="70" t="s">
        <v>2169</v>
      </c>
      <c r="B31" s="65" t="s">
        <v>2170</v>
      </c>
      <c r="C31" s="134" t="s">
        <v>2169</v>
      </c>
      <c r="D31" s="192">
        <v>0</v>
      </c>
      <c r="E31" s="192"/>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2171</v>
      </c>
      <c r="B32" s="65" t="s">
        <v>670</v>
      </c>
      <c r="C32" s="134" t="s">
        <v>2171</v>
      </c>
      <c r="D32" s="192">
        <v>0</v>
      </c>
      <c r="E32" s="192"/>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2172</v>
      </c>
      <c r="B33" s="65" t="s">
        <v>672</v>
      </c>
      <c r="C33" s="134" t="s">
        <v>2172</v>
      </c>
      <c r="D33" s="192">
        <v>0</v>
      </c>
      <c r="E33" s="192"/>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2173</v>
      </c>
      <c r="B34" s="65" t="s">
        <v>2174</v>
      </c>
      <c r="C34" s="134" t="s">
        <v>2173</v>
      </c>
      <c r="D34" s="192">
        <v>323.29000000000002</v>
      </c>
      <c r="E34" s="192">
        <v>389.08</v>
      </c>
      <c r="F34" s="71">
        <f t="shared" si="1"/>
        <v>120.35015002010579</v>
      </c>
      <c r="G34" s="66"/>
      <c r="H34" s="66"/>
      <c r="I34" s="66"/>
      <c r="J34" s="66"/>
      <c r="K34" s="66"/>
      <c r="L34" s="66"/>
      <c r="M34" s="66"/>
      <c r="N34" s="66"/>
      <c r="O34" s="66"/>
      <c r="P34" s="66"/>
      <c r="Q34" s="66"/>
      <c r="R34" s="66"/>
      <c r="S34" s="66"/>
      <c r="T34" s="66"/>
      <c r="U34" s="66"/>
      <c r="V34" s="66"/>
      <c r="W34" s="66"/>
    </row>
    <row r="35" spans="1:23" ht="24" x14ac:dyDescent="0.2">
      <c r="A35" s="72" t="s">
        <v>2175</v>
      </c>
      <c r="B35" s="65" t="s">
        <v>2176</v>
      </c>
      <c r="C35" s="134" t="s">
        <v>2175</v>
      </c>
      <c r="D35" s="79">
        <f t="shared" ref="D35:E35" si="7">SUM(D36:D39)-D40</f>
        <v>0</v>
      </c>
      <c r="E35" s="79">
        <f t="shared" si="7"/>
        <v>0</v>
      </c>
      <c r="F35" s="71" t="str">
        <f t="shared" si="1"/>
        <v>-</v>
      </c>
      <c r="G35" s="66"/>
      <c r="H35" s="66"/>
      <c r="I35" s="66"/>
      <c r="J35" s="66"/>
      <c r="K35" s="66"/>
      <c r="L35" s="66"/>
      <c r="M35" s="66"/>
      <c r="N35" s="66"/>
      <c r="O35" s="66"/>
      <c r="P35" s="66"/>
      <c r="Q35" s="66"/>
      <c r="R35" s="66"/>
      <c r="S35" s="66"/>
      <c r="T35" s="66"/>
      <c r="U35" s="66"/>
      <c r="V35" s="66"/>
      <c r="W35" s="66"/>
    </row>
    <row r="36" spans="1:23" ht="12.75" customHeight="1" x14ac:dyDescent="0.2">
      <c r="A36" s="70" t="s">
        <v>2177</v>
      </c>
      <c r="B36" s="65" t="s">
        <v>757</v>
      </c>
      <c r="C36" s="134" t="s">
        <v>2177</v>
      </c>
      <c r="D36" s="192">
        <v>0</v>
      </c>
      <c r="E36" s="192"/>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2178</v>
      </c>
      <c r="B37" s="65" t="s">
        <v>678</v>
      </c>
      <c r="C37" s="134" t="s">
        <v>2178</v>
      </c>
      <c r="D37" s="192">
        <v>0</v>
      </c>
      <c r="E37" s="192"/>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2179</v>
      </c>
      <c r="B38" s="65" t="s">
        <v>680</v>
      </c>
      <c r="C38" s="134" t="s">
        <v>2179</v>
      </c>
      <c r="D38" s="192">
        <v>0</v>
      </c>
      <c r="E38" s="192"/>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2180</v>
      </c>
      <c r="B39" s="65" t="s">
        <v>682</v>
      </c>
      <c r="C39" s="134" t="s">
        <v>2180</v>
      </c>
      <c r="D39" s="192">
        <v>0</v>
      </c>
      <c r="E39" s="192"/>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2181</v>
      </c>
      <c r="B40" s="65" t="s">
        <v>2182</v>
      </c>
      <c r="C40" s="134" t="s">
        <v>2181</v>
      </c>
      <c r="D40" s="192">
        <v>0</v>
      </c>
      <c r="E40" s="192"/>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2183</v>
      </c>
      <c r="B41" s="65" t="s">
        <v>2184</v>
      </c>
      <c r="C41" s="134" t="s">
        <v>2183</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2185</v>
      </c>
      <c r="B42" s="65" t="s">
        <v>686</v>
      </c>
      <c r="C42" s="134" t="s">
        <v>2185</v>
      </c>
      <c r="D42" s="192">
        <v>0</v>
      </c>
      <c r="E42" s="192"/>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2186</v>
      </c>
      <c r="B43" s="65" t="s">
        <v>688</v>
      </c>
      <c r="C43" s="134" t="s">
        <v>2186</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2187</v>
      </c>
      <c r="B44" s="65" t="s">
        <v>2188</v>
      </c>
      <c r="C44" s="134" t="s">
        <v>2187</v>
      </c>
      <c r="D44" s="192">
        <v>0</v>
      </c>
      <c r="E44" s="192"/>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2189</v>
      </c>
      <c r="B45" s="65" t="s">
        <v>2190</v>
      </c>
      <c r="C45" s="134" t="s">
        <v>2189</v>
      </c>
      <c r="D45" s="79">
        <f t="shared" ref="D45:E45" si="9">SUM(D46:D49)-D50</f>
        <v>2167.3899999999994</v>
      </c>
      <c r="E45" s="79">
        <f t="shared" si="9"/>
        <v>1361.6599999999999</v>
      </c>
      <c r="F45" s="71">
        <f t="shared" si="1"/>
        <v>62.824872311858968</v>
      </c>
      <c r="G45" s="66"/>
      <c r="H45" s="66"/>
      <c r="I45" s="66"/>
      <c r="J45" s="66"/>
      <c r="K45" s="66"/>
      <c r="L45" s="66"/>
      <c r="M45" s="66"/>
      <c r="N45" s="66"/>
      <c r="O45" s="66"/>
      <c r="P45" s="66"/>
      <c r="Q45" s="66"/>
      <c r="R45" s="66"/>
      <c r="S45" s="66"/>
      <c r="T45" s="66"/>
      <c r="U45" s="66"/>
      <c r="V45" s="66"/>
      <c r="W45" s="66"/>
    </row>
    <row r="46" spans="1:23" ht="12.75" customHeight="1" x14ac:dyDescent="0.2">
      <c r="A46" s="70" t="s">
        <v>2191</v>
      </c>
      <c r="B46" s="65" t="s">
        <v>692</v>
      </c>
      <c r="C46" s="134" t="s">
        <v>2191</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2192</v>
      </c>
      <c r="B47" s="65" t="s">
        <v>2193</v>
      </c>
      <c r="C47" s="134" t="s">
        <v>2192</v>
      </c>
      <c r="D47" s="192">
        <v>15082.4</v>
      </c>
      <c r="E47" s="192">
        <v>15082.4</v>
      </c>
      <c r="F47" s="71">
        <f t="shared" si="1"/>
        <v>100</v>
      </c>
      <c r="G47" s="66"/>
      <c r="H47" s="66"/>
      <c r="I47" s="66"/>
      <c r="J47" s="66"/>
      <c r="K47" s="66"/>
      <c r="L47" s="66"/>
      <c r="M47" s="66"/>
      <c r="N47" s="66"/>
      <c r="O47" s="66"/>
      <c r="P47" s="66"/>
      <c r="Q47" s="66"/>
      <c r="R47" s="66"/>
      <c r="S47" s="66"/>
      <c r="T47" s="66"/>
      <c r="U47" s="66"/>
      <c r="V47" s="66"/>
      <c r="W47" s="66"/>
    </row>
    <row r="48" spans="1:23" ht="12.75" customHeight="1" x14ac:dyDescent="0.2">
      <c r="A48" s="70" t="s">
        <v>2194</v>
      </c>
      <c r="B48" s="65" t="s">
        <v>696</v>
      </c>
      <c r="C48" s="134" t="s">
        <v>2194</v>
      </c>
      <c r="D48" s="192">
        <v>0</v>
      </c>
      <c r="E48" s="192"/>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2195</v>
      </c>
      <c r="B49" s="65" t="s">
        <v>698</v>
      </c>
      <c r="C49" s="134" t="s">
        <v>2195</v>
      </c>
      <c r="D49" s="192">
        <v>0</v>
      </c>
      <c r="E49" s="192"/>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2196</v>
      </c>
      <c r="B50" s="65" t="s">
        <v>2197</v>
      </c>
      <c r="C50" s="134" t="s">
        <v>2196</v>
      </c>
      <c r="D50" s="192">
        <v>12915.01</v>
      </c>
      <c r="E50" s="192">
        <v>13720.74</v>
      </c>
      <c r="F50" s="71">
        <f t="shared" si="1"/>
        <v>106.2387098422688</v>
      </c>
      <c r="G50" s="66"/>
      <c r="H50" s="66"/>
      <c r="I50" s="66"/>
      <c r="J50" s="66"/>
      <c r="K50" s="66"/>
      <c r="L50" s="66"/>
      <c r="M50" s="66"/>
      <c r="N50" s="66"/>
      <c r="O50" s="66"/>
      <c r="P50" s="66"/>
      <c r="Q50" s="66"/>
      <c r="R50" s="66"/>
      <c r="S50" s="66"/>
      <c r="T50" s="66"/>
      <c r="U50" s="66"/>
      <c r="V50" s="66"/>
      <c r="W50" s="66"/>
    </row>
    <row r="51" spans="1:23" ht="12.75" customHeight="1" x14ac:dyDescent="0.2">
      <c r="A51" s="70" t="s">
        <v>2198</v>
      </c>
      <c r="B51" s="65" t="s">
        <v>2199</v>
      </c>
      <c r="C51" s="134" t="s">
        <v>2198</v>
      </c>
      <c r="D51" s="192">
        <v>0</v>
      </c>
      <c r="E51" s="192"/>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2200</v>
      </c>
      <c r="B52" s="65" t="s">
        <v>2201</v>
      </c>
      <c r="C52" s="134" t="s">
        <v>2200</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2202</v>
      </c>
      <c r="B53" s="65" t="s">
        <v>2203</v>
      </c>
      <c r="C53" s="134" t="s">
        <v>2202</v>
      </c>
      <c r="D53" s="192">
        <v>0</v>
      </c>
      <c r="E53" s="192"/>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2204</v>
      </c>
      <c r="B54" s="65" t="s">
        <v>2205</v>
      </c>
      <c r="C54" s="134" t="s">
        <v>2204</v>
      </c>
      <c r="D54" s="192">
        <v>73465.33</v>
      </c>
      <c r="E54" s="192">
        <v>84096.99</v>
      </c>
      <c r="F54" s="71">
        <f t="shared" si="1"/>
        <v>114.4716698339203</v>
      </c>
      <c r="G54" s="66"/>
      <c r="H54" s="66"/>
      <c r="I54" s="66"/>
      <c r="J54" s="66"/>
      <c r="K54" s="66"/>
      <c r="L54" s="66"/>
      <c r="M54" s="66"/>
      <c r="N54" s="66"/>
      <c r="O54" s="66"/>
      <c r="P54" s="66"/>
      <c r="Q54" s="66"/>
      <c r="R54" s="66"/>
      <c r="S54" s="66"/>
      <c r="T54" s="66"/>
      <c r="U54" s="66"/>
      <c r="V54" s="66"/>
      <c r="W54" s="66"/>
    </row>
    <row r="55" spans="1:23" ht="12.75" customHeight="1" x14ac:dyDescent="0.2">
      <c r="A55" s="70" t="s">
        <v>2206</v>
      </c>
      <c r="B55" s="65" t="s">
        <v>2207</v>
      </c>
      <c r="C55" s="134" t="s">
        <v>2206</v>
      </c>
      <c r="D55" s="192">
        <v>73465.33</v>
      </c>
      <c r="E55" s="192">
        <v>84096.99</v>
      </c>
      <c r="F55" s="71">
        <f t="shared" si="1"/>
        <v>114.4716698339203</v>
      </c>
      <c r="G55" s="66"/>
      <c r="H55" s="66"/>
      <c r="I55" s="66"/>
      <c r="J55" s="66"/>
      <c r="K55" s="66"/>
      <c r="L55" s="66"/>
      <c r="M55" s="66"/>
      <c r="N55" s="66"/>
      <c r="O55" s="66"/>
      <c r="P55" s="66"/>
      <c r="Q55" s="66"/>
      <c r="R55" s="66"/>
      <c r="S55" s="66"/>
      <c r="T55" s="66"/>
      <c r="U55" s="66"/>
      <c r="V55" s="66"/>
      <c r="W55" s="66"/>
    </row>
    <row r="56" spans="1:23" ht="12.75" customHeight="1" x14ac:dyDescent="0.2">
      <c r="A56" s="70" t="s">
        <v>2208</v>
      </c>
      <c r="B56" s="65" t="s">
        <v>2209</v>
      </c>
      <c r="C56" s="134" t="s">
        <v>2208</v>
      </c>
      <c r="D56" s="79">
        <f t="shared" ref="D56:E56" si="11">SUM(D57:D62)</f>
        <v>188294.99</v>
      </c>
      <c r="E56" s="79">
        <f t="shared" si="11"/>
        <v>136015.10999999999</v>
      </c>
      <c r="F56" s="71">
        <f t="shared" si="1"/>
        <v>72.2351189481993</v>
      </c>
      <c r="G56" s="66"/>
      <c r="H56" s="66"/>
      <c r="I56" s="66"/>
      <c r="J56" s="66"/>
      <c r="K56" s="66"/>
      <c r="L56" s="66"/>
      <c r="M56" s="66"/>
      <c r="N56" s="66"/>
      <c r="O56" s="66"/>
      <c r="P56" s="66"/>
      <c r="Q56" s="66"/>
      <c r="R56" s="66"/>
      <c r="S56" s="66"/>
      <c r="T56" s="66"/>
      <c r="U56" s="66"/>
      <c r="V56" s="66"/>
      <c r="W56" s="66"/>
    </row>
    <row r="57" spans="1:23" ht="12.75" customHeight="1" x14ac:dyDescent="0.2">
      <c r="A57" s="70" t="s">
        <v>2210</v>
      </c>
      <c r="B57" s="65" t="s">
        <v>2211</v>
      </c>
      <c r="C57" s="134" t="s">
        <v>2210</v>
      </c>
      <c r="D57" s="192">
        <v>188294.99</v>
      </c>
      <c r="E57" s="192">
        <v>136015.10999999999</v>
      </c>
      <c r="F57" s="71">
        <f t="shared" si="1"/>
        <v>72.2351189481993</v>
      </c>
      <c r="G57" s="66"/>
      <c r="H57" s="66"/>
      <c r="I57" s="66"/>
      <c r="J57" s="66"/>
      <c r="K57" s="66"/>
      <c r="L57" s="66"/>
      <c r="M57" s="66"/>
      <c r="N57" s="66"/>
      <c r="O57" s="66"/>
      <c r="P57" s="66"/>
      <c r="Q57" s="66"/>
      <c r="R57" s="66"/>
      <c r="S57" s="66"/>
      <c r="T57" s="66"/>
      <c r="U57" s="66"/>
      <c r="V57" s="66"/>
      <c r="W57" s="66"/>
    </row>
    <row r="58" spans="1:23" ht="12.75" customHeight="1" x14ac:dyDescent="0.2">
      <c r="A58" s="70" t="s">
        <v>2212</v>
      </c>
      <c r="B58" s="65" t="s">
        <v>2213</v>
      </c>
      <c r="C58" s="134" t="s">
        <v>2212</v>
      </c>
      <c r="D58" s="192">
        <v>0</v>
      </c>
      <c r="E58" s="192"/>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2214</v>
      </c>
      <c r="B59" s="65" t="s">
        <v>2215</v>
      </c>
      <c r="C59" s="134" t="s">
        <v>2214</v>
      </c>
      <c r="D59" s="192">
        <v>0</v>
      </c>
      <c r="E59" s="192"/>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2216</v>
      </c>
      <c r="B60" s="65" t="s">
        <v>2217</v>
      </c>
      <c r="C60" s="134" t="s">
        <v>2216</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2218</v>
      </c>
      <c r="B61" s="65" t="s">
        <v>2219</v>
      </c>
      <c r="C61" s="134" t="s">
        <v>2218</v>
      </c>
      <c r="D61" s="192">
        <v>0</v>
      </c>
      <c r="E61" s="192"/>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2220</v>
      </c>
      <c r="B62" s="65" t="s">
        <v>2221</v>
      </c>
      <c r="C62" s="134" t="s">
        <v>2220</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2222</v>
      </c>
      <c r="B63" s="65" t="s">
        <v>2223</v>
      </c>
      <c r="C63" s="134" t="s">
        <v>2222</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2224</v>
      </c>
      <c r="B64" s="65" t="s">
        <v>2225</v>
      </c>
      <c r="C64" s="134" t="s">
        <v>2224</v>
      </c>
      <c r="D64" s="192">
        <v>0</v>
      </c>
      <c r="E64" s="192"/>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2226</v>
      </c>
      <c r="B65" s="65" t="s">
        <v>2227</v>
      </c>
      <c r="C65" s="134" t="s">
        <v>2226</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2228</v>
      </c>
      <c r="B66" s="65" t="s">
        <v>2229</v>
      </c>
      <c r="C66" s="134" t="s">
        <v>2228</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2230</v>
      </c>
      <c r="B67" s="65" t="s">
        <v>2231</v>
      </c>
      <c r="C67" s="134" t="s">
        <v>2230</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2232</v>
      </c>
      <c r="B68" s="65" t="s">
        <v>2233</v>
      </c>
      <c r="C68" s="134" t="s">
        <v>2232</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2234</v>
      </c>
      <c r="B69" s="65" t="s">
        <v>2235</v>
      </c>
      <c r="C69" s="134" t="s">
        <v>2234</v>
      </c>
      <c r="D69" s="79">
        <f>D70+D82+D88+D119+D135+D147+D165+D171</f>
        <v>212601.55</v>
      </c>
      <c r="E69" s="79">
        <f>E70+E82+E88+E119+E135+E147+E165+E171</f>
        <v>301960.13999999996</v>
      </c>
      <c r="F69" s="71">
        <f t="shared" si="1"/>
        <v>142.03101529598442</v>
      </c>
      <c r="G69" s="66"/>
      <c r="H69" s="66"/>
      <c r="I69" s="66"/>
      <c r="J69" s="66"/>
      <c r="K69" s="66"/>
      <c r="L69" s="66"/>
      <c r="M69" s="66"/>
      <c r="N69" s="66"/>
      <c r="O69" s="66"/>
      <c r="P69" s="66"/>
      <c r="Q69" s="66"/>
      <c r="R69" s="66"/>
      <c r="S69" s="66"/>
      <c r="T69" s="66"/>
      <c r="U69" s="66"/>
      <c r="V69" s="66"/>
      <c r="W69" s="66"/>
    </row>
    <row r="70" spans="1:23" ht="12.75" customHeight="1" x14ac:dyDescent="0.2">
      <c r="A70" s="70" t="s">
        <v>2236</v>
      </c>
      <c r="B70" s="65" t="s">
        <v>2237</v>
      </c>
      <c r="C70" s="134" t="s">
        <v>2236</v>
      </c>
      <c r="D70" s="79">
        <f t="shared" ref="D70:E70" si="12">+D71+D76+D80+D81</f>
        <v>111548.97</v>
      </c>
      <c r="E70" s="79">
        <f t="shared" si="12"/>
        <v>178574.38999999998</v>
      </c>
      <c r="F70" s="71">
        <f t="shared" si="1"/>
        <v>160.08609492315347</v>
      </c>
      <c r="G70" s="66"/>
      <c r="H70" s="66"/>
      <c r="I70" s="66"/>
      <c r="J70" s="66"/>
      <c r="K70" s="66"/>
      <c r="L70" s="66"/>
      <c r="M70" s="66"/>
      <c r="N70" s="66"/>
      <c r="O70" s="66"/>
      <c r="P70" s="66"/>
      <c r="Q70" s="66"/>
      <c r="R70" s="66"/>
      <c r="S70" s="66"/>
      <c r="T70" s="66"/>
      <c r="U70" s="66"/>
      <c r="V70" s="66"/>
      <c r="W70" s="66"/>
    </row>
    <row r="71" spans="1:23" ht="12.75" customHeight="1" x14ac:dyDescent="0.2">
      <c r="A71" s="70" t="s">
        <v>2238</v>
      </c>
      <c r="B71" s="65" t="s">
        <v>2239</v>
      </c>
      <c r="C71" s="134" t="s">
        <v>2238</v>
      </c>
      <c r="D71" s="79">
        <f t="shared" ref="D71:E71" si="13">SUM(D72:D75)</f>
        <v>111481.94</v>
      </c>
      <c r="E71" s="79">
        <f t="shared" si="13"/>
        <v>178344.65</v>
      </c>
      <c r="F71" s="71">
        <f t="shared" si="1"/>
        <v>159.97627059593688</v>
      </c>
      <c r="G71" s="66"/>
      <c r="H71" s="66"/>
      <c r="I71" s="66"/>
      <c r="J71" s="66"/>
      <c r="K71" s="66"/>
      <c r="L71" s="66"/>
      <c r="M71" s="66"/>
      <c r="N71" s="66"/>
      <c r="O71" s="66"/>
      <c r="P71" s="66"/>
      <c r="Q71" s="66"/>
      <c r="R71" s="66"/>
      <c r="S71" s="66"/>
      <c r="T71" s="66"/>
      <c r="U71" s="66"/>
      <c r="V71" s="66"/>
      <c r="W71" s="66"/>
    </row>
    <row r="72" spans="1:23" ht="12.75" customHeight="1" x14ac:dyDescent="0.2">
      <c r="A72" s="70" t="s">
        <v>2240</v>
      </c>
      <c r="B72" s="65" t="s">
        <v>2241</v>
      </c>
      <c r="C72" s="134" t="s">
        <v>2240</v>
      </c>
      <c r="D72" s="192">
        <v>0</v>
      </c>
      <c r="E72" s="192"/>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2242</v>
      </c>
      <c r="B73" s="65" t="s">
        <v>2243</v>
      </c>
      <c r="C73" s="134" t="s">
        <v>2242</v>
      </c>
      <c r="D73" s="192">
        <v>111481.94</v>
      </c>
      <c r="E73" s="192">
        <v>178344.65</v>
      </c>
      <c r="F73" s="71">
        <f t="shared" si="1"/>
        <v>159.97627059593688</v>
      </c>
      <c r="G73" s="66"/>
      <c r="H73" s="66"/>
      <c r="I73" s="66"/>
      <c r="J73" s="66"/>
      <c r="K73" s="66"/>
      <c r="L73" s="66"/>
      <c r="M73" s="66"/>
      <c r="N73" s="66"/>
      <c r="O73" s="66"/>
      <c r="P73" s="66"/>
      <c r="Q73" s="66"/>
      <c r="R73" s="66"/>
      <c r="S73" s="66"/>
      <c r="T73" s="66"/>
      <c r="U73" s="66"/>
      <c r="V73" s="66"/>
      <c r="W73" s="66"/>
    </row>
    <row r="74" spans="1:23" ht="12.75" customHeight="1" x14ac:dyDescent="0.2">
      <c r="A74" s="70" t="s">
        <v>2244</v>
      </c>
      <c r="B74" s="65" t="s">
        <v>2245</v>
      </c>
      <c r="C74" s="134" t="s">
        <v>2244</v>
      </c>
      <c r="D74" s="192">
        <v>0</v>
      </c>
      <c r="E74" s="192"/>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2246</v>
      </c>
      <c r="B75" s="65" t="s">
        <v>2247</v>
      </c>
      <c r="C75" s="134" t="s">
        <v>2246</v>
      </c>
      <c r="D75" s="192">
        <v>0</v>
      </c>
      <c r="E75" s="192"/>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2248</v>
      </c>
      <c r="B76" s="65" t="s">
        <v>2249</v>
      </c>
      <c r="C76" s="134" t="s">
        <v>2248</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2250</v>
      </c>
      <c r="B77" s="65" t="s">
        <v>2251</v>
      </c>
      <c r="C77" s="134" t="s">
        <v>2250</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2252</v>
      </c>
      <c r="B78" s="65" t="s">
        <v>2253</v>
      </c>
      <c r="C78" s="134" t="s">
        <v>2252</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2254</v>
      </c>
      <c r="B79" s="65" t="s">
        <v>2255</v>
      </c>
      <c r="C79" s="134" t="s">
        <v>2254</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2256</v>
      </c>
      <c r="B80" s="65" t="s">
        <v>2257</v>
      </c>
      <c r="C80" s="134" t="s">
        <v>2256</v>
      </c>
      <c r="D80" s="192">
        <v>67.03</v>
      </c>
      <c r="E80" s="192">
        <v>229.74</v>
      </c>
      <c r="F80" s="71">
        <f t="shared" si="1"/>
        <v>342.74205579591228</v>
      </c>
      <c r="G80" s="66"/>
      <c r="H80" s="66"/>
      <c r="I80" s="66"/>
      <c r="J80" s="66"/>
      <c r="K80" s="66"/>
      <c r="L80" s="66"/>
      <c r="M80" s="66"/>
      <c r="N80" s="66"/>
      <c r="O80" s="66"/>
      <c r="P80" s="66"/>
      <c r="Q80" s="66"/>
      <c r="R80" s="66"/>
      <c r="S80" s="66"/>
      <c r="T80" s="66"/>
      <c r="U80" s="66"/>
      <c r="V80" s="66"/>
      <c r="W80" s="66"/>
    </row>
    <row r="81" spans="1:23" ht="12.75" customHeight="1" x14ac:dyDescent="0.2">
      <c r="A81" s="70" t="s">
        <v>2258</v>
      </c>
      <c r="B81" s="65" t="s">
        <v>2259</v>
      </c>
      <c r="C81" s="134" t="s">
        <v>2258</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2260</v>
      </c>
      <c r="B82" s="65" t="s">
        <v>2261</v>
      </c>
      <c r="C82" s="134" t="s">
        <v>2260</v>
      </c>
      <c r="D82" s="79">
        <f>SUM(D83:D85)-D86+D87</f>
        <v>6048.54</v>
      </c>
      <c r="E82" s="79">
        <f>SUM(E83:E85)-E86+E87</f>
        <v>5585.7199999999993</v>
      </c>
      <c r="F82" s="71">
        <f t="shared" si="1"/>
        <v>92.34823610325796</v>
      </c>
      <c r="G82" s="66"/>
      <c r="H82" s="66"/>
      <c r="I82" s="66"/>
      <c r="J82" s="66"/>
      <c r="K82" s="66"/>
      <c r="L82" s="66"/>
      <c r="M82" s="66"/>
      <c r="N82" s="66"/>
      <c r="O82" s="66"/>
      <c r="P82" s="66"/>
      <c r="Q82" s="66"/>
      <c r="R82" s="66"/>
      <c r="S82" s="66"/>
      <c r="T82" s="66"/>
      <c r="U82" s="66"/>
      <c r="V82" s="66"/>
      <c r="W82" s="66"/>
    </row>
    <row r="83" spans="1:23" ht="12.75" customHeight="1" x14ac:dyDescent="0.2">
      <c r="A83" s="70" t="s">
        <v>2262</v>
      </c>
      <c r="B83" s="65" t="s">
        <v>2263</v>
      </c>
      <c r="C83" s="134" t="s">
        <v>2262</v>
      </c>
      <c r="D83" s="192">
        <v>0</v>
      </c>
      <c r="E83" s="192"/>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2264</v>
      </c>
      <c r="B84" s="65" t="s">
        <v>2265</v>
      </c>
      <c r="C84" s="134" t="s">
        <v>2264</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2266</v>
      </c>
      <c r="B85" s="65" t="s">
        <v>2267</v>
      </c>
      <c r="C85" s="134" t="s">
        <v>2266</v>
      </c>
      <c r="D85" s="192">
        <v>150.94</v>
      </c>
      <c r="E85" s="192">
        <v>150.94</v>
      </c>
      <c r="F85" s="71">
        <f t="shared" si="1"/>
        <v>100</v>
      </c>
      <c r="G85" s="66"/>
      <c r="H85" s="66"/>
      <c r="I85" s="66"/>
      <c r="J85" s="66"/>
      <c r="K85" s="66"/>
      <c r="L85" s="66"/>
      <c r="M85" s="66"/>
      <c r="N85" s="66"/>
      <c r="O85" s="66"/>
      <c r="P85" s="66"/>
      <c r="Q85" s="66"/>
      <c r="R85" s="66"/>
      <c r="S85" s="66"/>
      <c r="T85" s="66"/>
      <c r="U85" s="66"/>
      <c r="V85" s="66"/>
      <c r="W85" s="66"/>
    </row>
    <row r="86" spans="1:23" ht="24" x14ac:dyDescent="0.2">
      <c r="A86" s="70" t="s">
        <v>2268</v>
      </c>
      <c r="B86" s="65" t="s">
        <v>2269</v>
      </c>
      <c r="C86" s="134" t="s">
        <v>2268</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2270</v>
      </c>
      <c r="B87" s="65" t="s">
        <v>2271</v>
      </c>
      <c r="C87" s="134" t="s">
        <v>2270</v>
      </c>
      <c r="D87" s="192">
        <v>5897.6</v>
      </c>
      <c r="E87" s="192">
        <v>5434.78</v>
      </c>
      <c r="F87" s="71">
        <f t="shared" si="1"/>
        <v>92.152400976668474</v>
      </c>
      <c r="G87" s="66"/>
      <c r="H87" s="66"/>
      <c r="I87" s="66"/>
      <c r="J87" s="66"/>
      <c r="K87" s="66"/>
      <c r="L87" s="66"/>
      <c r="M87" s="66"/>
      <c r="N87" s="66"/>
      <c r="O87" s="66"/>
      <c r="P87" s="66"/>
      <c r="Q87" s="66"/>
      <c r="R87" s="66"/>
      <c r="S87" s="66"/>
      <c r="T87" s="66"/>
      <c r="U87" s="66"/>
      <c r="V87" s="66"/>
      <c r="W87" s="66"/>
    </row>
    <row r="88" spans="1:23" ht="12.75" customHeight="1" x14ac:dyDescent="0.2">
      <c r="A88" s="70" t="s">
        <v>2272</v>
      </c>
      <c r="B88" s="65" t="s">
        <v>2273</v>
      </c>
      <c r="C88" s="134" t="s">
        <v>2272</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2274</v>
      </c>
      <c r="C89" s="134" t="s">
        <v>2275</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2276</v>
      </c>
      <c r="B90" s="65" t="s">
        <v>2277</v>
      </c>
      <c r="C90" s="134" t="s">
        <v>2276</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2278</v>
      </c>
      <c r="B91" s="65" t="s">
        <v>2279</v>
      </c>
      <c r="C91" s="134" t="s">
        <v>2278</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2280</v>
      </c>
      <c r="B92" s="65" t="s">
        <v>2281</v>
      </c>
      <c r="C92" s="134" t="s">
        <v>2280</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2282</v>
      </c>
      <c r="B93" s="65" t="s">
        <v>2283</v>
      </c>
      <c r="C93" s="134" t="s">
        <v>2282</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2284</v>
      </c>
      <c r="B94" s="65" t="s">
        <v>2285</v>
      </c>
      <c r="C94" s="134" t="s">
        <v>2284</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2286</v>
      </c>
      <c r="B95" s="65" t="s">
        <v>2287</v>
      </c>
      <c r="C95" s="134" t="s">
        <v>2286</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2288</v>
      </c>
      <c r="B96" s="65" t="s">
        <v>2289</v>
      </c>
      <c r="C96" s="134" t="s">
        <v>2288</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2290</v>
      </c>
      <c r="B97" s="65" t="s">
        <v>2291</v>
      </c>
      <c r="C97" s="134" t="s">
        <v>2290</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2292</v>
      </c>
      <c r="B98" s="65" t="s">
        <v>2293</v>
      </c>
      <c r="C98" s="134" t="s">
        <v>2292</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2294</v>
      </c>
      <c r="B99" s="65" t="s">
        <v>2295</v>
      </c>
      <c r="C99" s="134" t="s">
        <v>2294</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2296</v>
      </c>
      <c r="B100" s="65" t="s">
        <v>2297</v>
      </c>
      <c r="C100" s="134" t="s">
        <v>2296</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2298</v>
      </c>
      <c r="B101" s="65" t="s">
        <v>2299</v>
      </c>
      <c r="C101" s="134" t="s">
        <v>2298</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2300</v>
      </c>
      <c r="B102" s="65" t="s">
        <v>2301</v>
      </c>
      <c r="C102" s="134" t="s">
        <v>2300</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2302</v>
      </c>
      <c r="B103" s="65" t="s">
        <v>2303</v>
      </c>
      <c r="C103" s="134" t="s">
        <v>2302</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2304</v>
      </c>
      <c r="B104" s="65" t="s">
        <v>2305</v>
      </c>
      <c r="C104" s="134" t="s">
        <v>2304</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2306</v>
      </c>
      <c r="B105" s="65" t="s">
        <v>2307</v>
      </c>
      <c r="C105" s="134" t="s">
        <v>2306</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2308</v>
      </c>
      <c r="B106" s="65" t="s">
        <v>2309</v>
      </c>
      <c r="C106" s="134" t="s">
        <v>2308</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2310</v>
      </c>
      <c r="C107" s="134" t="s">
        <v>2311</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2312</v>
      </c>
      <c r="B108" s="65" t="s">
        <v>2313</v>
      </c>
      <c r="C108" s="134" t="s">
        <v>2312</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2314</v>
      </c>
      <c r="B109" s="65" t="s">
        <v>2315</v>
      </c>
      <c r="C109" s="134" t="s">
        <v>2314</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2316</v>
      </c>
      <c r="B110" s="65" t="s">
        <v>2317</v>
      </c>
      <c r="C110" s="134" t="s">
        <v>2316</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2318</v>
      </c>
      <c r="B111" s="65" t="s">
        <v>2319</v>
      </c>
      <c r="C111" s="134" t="s">
        <v>2318</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2320</v>
      </c>
      <c r="B112" s="65" t="s">
        <v>2321</v>
      </c>
      <c r="C112" s="134" t="s">
        <v>2320</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2322</v>
      </c>
      <c r="B113" s="65" t="s">
        <v>2323</v>
      </c>
      <c r="C113" s="134" t="s">
        <v>2322</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2324</v>
      </c>
      <c r="B114" s="65" t="s">
        <v>2325</v>
      </c>
      <c r="C114" s="134" t="s">
        <v>2324</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2326</v>
      </c>
      <c r="B115" s="65" t="s">
        <v>2327</v>
      </c>
      <c r="C115" s="134" t="s">
        <v>2326</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2328</v>
      </c>
      <c r="B116" s="65" t="s">
        <v>2329</v>
      </c>
      <c r="C116" s="134" t="s">
        <v>2328</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2330</v>
      </c>
      <c r="B117" s="65" t="s">
        <v>2331</v>
      </c>
      <c r="C117" s="134" t="s">
        <v>2330</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2332</v>
      </c>
      <c r="B118" s="65" t="s">
        <v>2333</v>
      </c>
      <c r="C118" s="134" t="s">
        <v>2332</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2334</v>
      </c>
      <c r="B119" s="65" t="s">
        <v>2335</v>
      </c>
      <c r="C119" s="134" t="s">
        <v>2334</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2336</v>
      </c>
      <c r="C120" s="134" t="s">
        <v>2337</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2338</v>
      </c>
      <c r="B121" s="65" t="s">
        <v>2339</v>
      </c>
      <c r="C121" s="134" t="s">
        <v>2338</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2340</v>
      </c>
      <c r="B122" s="65" t="s">
        <v>2341</v>
      </c>
      <c r="C122" s="134" t="s">
        <v>2340</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2342</v>
      </c>
      <c r="B123" s="65" t="s">
        <v>2343</v>
      </c>
      <c r="C123" s="134" t="s">
        <v>2342</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2344</v>
      </c>
      <c r="B124" s="65" t="s">
        <v>2345</v>
      </c>
      <c r="C124" s="134" t="s">
        <v>2344</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2346</v>
      </c>
      <c r="B125" s="65" t="s">
        <v>2347</v>
      </c>
      <c r="C125" s="134" t="s">
        <v>2346</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2348</v>
      </c>
      <c r="B126" s="65" t="s">
        <v>2349</v>
      </c>
      <c r="C126" s="134" t="s">
        <v>2348</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2350</v>
      </c>
      <c r="C127" s="134" t="s">
        <v>2351</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2352</v>
      </c>
      <c r="B128" s="65" t="s">
        <v>2339</v>
      </c>
      <c r="C128" s="134" t="s">
        <v>2352</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2353</v>
      </c>
      <c r="B129" s="65" t="s">
        <v>2341</v>
      </c>
      <c r="C129" s="134" t="s">
        <v>2353</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2354</v>
      </c>
      <c r="B130" s="65" t="s">
        <v>2343</v>
      </c>
      <c r="C130" s="134" t="s">
        <v>2354</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2355</v>
      </c>
      <c r="B131" s="65" t="s">
        <v>2345</v>
      </c>
      <c r="C131" s="134" t="s">
        <v>2355</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2356</v>
      </c>
      <c r="B132" s="65" t="s">
        <v>2347</v>
      </c>
      <c r="C132" s="134" t="s">
        <v>2356</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2357</v>
      </c>
      <c r="B133" s="65" t="s">
        <v>2349</v>
      </c>
      <c r="C133" s="134" t="s">
        <v>2357</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2358</v>
      </c>
      <c r="B134" s="65" t="s">
        <v>2359</v>
      </c>
      <c r="C134" s="134" t="s">
        <v>2358</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2360</v>
      </c>
      <c r="B135" s="65" t="s">
        <v>2361</v>
      </c>
      <c r="C135" s="134" t="s">
        <v>2360</v>
      </c>
      <c r="D135" s="79">
        <f t="shared" ref="D135:E135" si="21">D136+D143-D146</f>
        <v>1.33</v>
      </c>
      <c r="E135" s="79">
        <f t="shared" si="21"/>
        <v>1.33</v>
      </c>
      <c r="F135" s="71">
        <f t="shared" si="1"/>
        <v>100</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2362</v>
      </c>
      <c r="C136" s="134" t="s">
        <v>2363</v>
      </c>
      <c r="D136" s="79">
        <f t="shared" ref="D136:E136" si="22">SUM(D137:D142)</f>
        <v>1.33</v>
      </c>
      <c r="E136" s="79">
        <f t="shared" si="22"/>
        <v>1.33</v>
      </c>
      <c r="F136" s="71">
        <f t="shared" si="1"/>
        <v>100</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2364</v>
      </c>
      <c r="B137" s="65" t="s">
        <v>922</v>
      </c>
      <c r="C137" s="134" t="s">
        <v>2364</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2365</v>
      </c>
      <c r="B138" s="65" t="s">
        <v>924</v>
      </c>
      <c r="C138" s="134" t="s">
        <v>2365</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2366</v>
      </c>
      <c r="B139" s="65" t="s">
        <v>926</v>
      </c>
      <c r="C139" s="134" t="s">
        <v>2366</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2367</v>
      </c>
      <c r="B140" s="65" t="s">
        <v>1132</v>
      </c>
      <c r="C140" s="134" t="s">
        <v>2367</v>
      </c>
      <c r="D140" s="192">
        <v>1.33</v>
      </c>
      <c r="E140" s="192">
        <v>1.33</v>
      </c>
      <c r="F140" s="71">
        <f t="shared" si="1"/>
        <v>100</v>
      </c>
      <c r="G140" s="66"/>
      <c r="H140" s="66"/>
      <c r="I140" s="66"/>
      <c r="J140" s="66"/>
      <c r="K140" s="66"/>
      <c r="L140" s="66"/>
      <c r="M140" s="66"/>
      <c r="N140" s="66"/>
      <c r="O140" s="66"/>
      <c r="P140" s="66"/>
      <c r="Q140" s="66"/>
      <c r="R140" s="66"/>
      <c r="S140" s="66"/>
      <c r="T140" s="66"/>
      <c r="U140" s="66"/>
      <c r="V140" s="66"/>
      <c r="W140" s="66"/>
    </row>
    <row r="141" spans="1:23" ht="24" x14ac:dyDescent="0.2">
      <c r="A141" s="70" t="s">
        <v>2368</v>
      </c>
      <c r="B141" s="182" t="s">
        <v>1136</v>
      </c>
      <c r="C141" s="134" t="s">
        <v>2368</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2369</v>
      </c>
      <c r="B142" s="65" t="s">
        <v>938</v>
      </c>
      <c r="C142" s="134" t="s">
        <v>2369</v>
      </c>
      <c r="D142" s="192">
        <v>0</v>
      </c>
      <c r="E142" s="192"/>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2370</v>
      </c>
      <c r="C143" s="134" t="s">
        <v>2371</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2372</v>
      </c>
      <c r="B144" s="65" t="s">
        <v>1138</v>
      </c>
      <c r="C144" s="134" t="s">
        <v>2372</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2373</v>
      </c>
      <c r="B145" s="65" t="s">
        <v>940</v>
      </c>
      <c r="C145" s="134" t="s">
        <v>2373</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2374</v>
      </c>
      <c r="B146" s="65" t="s">
        <v>2375</v>
      </c>
      <c r="C146" s="134" t="s">
        <v>2374</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2376</v>
      </c>
      <c r="B147" s="65" t="s">
        <v>2377</v>
      </c>
      <c r="C147" s="134" t="s">
        <v>2376</v>
      </c>
      <c r="D147" s="79">
        <f t="shared" ref="D147:E147" si="24">SUM(D148:D150)+SUM(D159:D163)-D164</f>
        <v>95002.709999999992</v>
      </c>
      <c r="E147" s="79">
        <f t="shared" si="24"/>
        <v>117773.12</v>
      </c>
      <c r="F147" s="71">
        <f t="shared" si="1"/>
        <v>123.96816890802378</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2378</v>
      </c>
      <c r="B148" s="65" t="s">
        <v>2379</v>
      </c>
      <c r="C148" s="134" t="s">
        <v>2378</v>
      </c>
      <c r="D148" s="192">
        <v>22413.21</v>
      </c>
      <c r="E148" s="192">
        <v>8002.46</v>
      </c>
      <c r="F148" s="71">
        <f t="shared" si="1"/>
        <v>35.704211935728978</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2380</v>
      </c>
      <c r="B149" s="65" t="s">
        <v>2381</v>
      </c>
      <c r="C149" s="134" t="s">
        <v>2380</v>
      </c>
      <c r="D149" s="192">
        <v>0</v>
      </c>
      <c r="E149" s="192"/>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2382</v>
      </c>
      <c r="B150" s="65" t="s">
        <v>2383</v>
      </c>
      <c r="C150" s="134" t="s">
        <v>2382</v>
      </c>
      <c r="D150" s="79">
        <f t="shared" ref="D150:E150" si="25">SUM(D151:D158)</f>
        <v>868.28</v>
      </c>
      <c r="E150" s="79">
        <f t="shared" si="25"/>
        <v>34703.619999999995</v>
      </c>
      <c r="F150" s="71">
        <f t="shared" si="1"/>
        <v>3996.8236052886164</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2384</v>
      </c>
      <c r="B151" s="65" t="s">
        <v>2385</v>
      </c>
      <c r="C151" s="134" t="s">
        <v>2384</v>
      </c>
      <c r="D151" s="192">
        <v>0</v>
      </c>
      <c r="E151" s="192"/>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2386</v>
      </c>
      <c r="B152" s="65" t="s">
        <v>2387</v>
      </c>
      <c r="C152" s="134" t="s">
        <v>2386</v>
      </c>
      <c r="D152" s="192">
        <v>0</v>
      </c>
      <c r="E152" s="192"/>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2388</v>
      </c>
      <c r="B153" s="65" t="s">
        <v>2389</v>
      </c>
      <c r="C153" s="134" t="s">
        <v>2388</v>
      </c>
      <c r="D153" s="192">
        <v>724.58</v>
      </c>
      <c r="E153" s="192">
        <v>2147.0500000000002</v>
      </c>
      <c r="F153" s="71">
        <f t="shared" si="1"/>
        <v>296.31648679234866</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2390</v>
      </c>
      <c r="B154" s="65" t="s">
        <v>2391</v>
      </c>
      <c r="C154" s="134" t="s">
        <v>2390</v>
      </c>
      <c r="D154" s="192">
        <v>143.69999999999999</v>
      </c>
      <c r="E154" s="192">
        <v>143.69999999999999</v>
      </c>
      <c r="F154" s="71">
        <f t="shared" si="1"/>
        <v>100</v>
      </c>
      <c r="G154" s="66"/>
      <c r="H154" s="66"/>
      <c r="I154" s="66"/>
      <c r="J154" s="66"/>
      <c r="K154" s="66"/>
      <c r="L154" s="66"/>
      <c r="M154" s="66"/>
      <c r="N154" s="66"/>
      <c r="O154" s="66"/>
      <c r="P154" s="66"/>
      <c r="Q154" s="66"/>
      <c r="R154" s="66"/>
      <c r="S154" s="66"/>
      <c r="T154" s="66"/>
      <c r="U154" s="66"/>
      <c r="V154" s="66"/>
      <c r="W154" s="66"/>
    </row>
    <row r="155" spans="1:23" ht="24" x14ac:dyDescent="0.2">
      <c r="A155" s="70" t="s">
        <v>2392</v>
      </c>
      <c r="B155" s="65" t="s">
        <v>2393</v>
      </c>
      <c r="C155" s="134" t="s">
        <v>2392</v>
      </c>
      <c r="D155" s="192">
        <v>0</v>
      </c>
      <c r="E155" s="192"/>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2394</v>
      </c>
      <c r="B156" s="65" t="s">
        <v>2395</v>
      </c>
      <c r="C156" s="134" t="s">
        <v>2394</v>
      </c>
      <c r="D156" s="192">
        <v>0</v>
      </c>
      <c r="E156" s="192"/>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2396</v>
      </c>
      <c r="B157" s="65" t="s">
        <v>2397</v>
      </c>
      <c r="C157" s="134" t="s">
        <v>2396</v>
      </c>
      <c r="D157" s="192">
        <v>0</v>
      </c>
      <c r="E157" s="192"/>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2398</v>
      </c>
      <c r="B158" s="65" t="s">
        <v>2399</v>
      </c>
      <c r="C158" s="134" t="s">
        <v>2398</v>
      </c>
      <c r="D158" s="192">
        <v>0</v>
      </c>
      <c r="E158" s="192">
        <v>32412.87</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2400</v>
      </c>
      <c r="B159" s="65" t="s">
        <v>2401</v>
      </c>
      <c r="C159" s="134" t="s">
        <v>2400</v>
      </c>
      <c r="D159" s="192">
        <v>7210.7</v>
      </c>
      <c r="E159" s="192">
        <v>9995.15</v>
      </c>
      <c r="F159" s="71">
        <f t="shared" si="1"/>
        <v>138.61552969891966</v>
      </c>
      <c r="G159" s="137"/>
      <c r="H159" s="66"/>
      <c r="I159" s="66"/>
      <c r="J159" s="66"/>
      <c r="K159" s="66"/>
      <c r="L159" s="66"/>
      <c r="M159" s="66"/>
      <c r="N159" s="66"/>
      <c r="O159" s="66"/>
      <c r="P159" s="66"/>
      <c r="Q159" s="66"/>
      <c r="R159" s="66"/>
      <c r="S159" s="66"/>
      <c r="T159" s="66"/>
      <c r="U159" s="66"/>
      <c r="V159" s="66"/>
      <c r="W159" s="66"/>
    </row>
    <row r="160" spans="1:23" ht="24" x14ac:dyDescent="0.2">
      <c r="A160" s="70" t="s">
        <v>2402</v>
      </c>
      <c r="B160" s="182" t="s">
        <v>2403</v>
      </c>
      <c r="C160" s="134" t="s">
        <v>2402</v>
      </c>
      <c r="D160" s="192">
        <v>136908.85999999999</v>
      </c>
      <c r="E160" s="192">
        <v>120276.13</v>
      </c>
      <c r="F160" s="71">
        <f t="shared" si="1"/>
        <v>87.851239138212094</v>
      </c>
      <c r="G160" s="66"/>
      <c r="H160" s="66"/>
      <c r="I160" s="66"/>
      <c r="J160" s="66"/>
      <c r="K160" s="66"/>
      <c r="L160" s="66"/>
      <c r="M160" s="66"/>
      <c r="N160" s="66"/>
      <c r="O160" s="66"/>
      <c r="P160" s="66"/>
      <c r="Q160" s="66"/>
      <c r="R160" s="66"/>
      <c r="S160" s="66"/>
      <c r="T160" s="66"/>
      <c r="U160" s="66"/>
      <c r="V160" s="66"/>
      <c r="W160" s="66"/>
    </row>
    <row r="161" spans="1:23" ht="24" x14ac:dyDescent="0.2">
      <c r="A161" s="70" t="s">
        <v>2404</v>
      </c>
      <c r="B161" s="65" t="s">
        <v>2405</v>
      </c>
      <c r="C161" s="134" t="s">
        <v>2404</v>
      </c>
      <c r="D161" s="192">
        <v>461.29</v>
      </c>
      <c r="E161" s="192"/>
      <c r="F161" s="71">
        <f t="shared" si="1"/>
        <v>0</v>
      </c>
      <c r="G161" s="66"/>
      <c r="H161" s="66"/>
      <c r="I161" s="66"/>
      <c r="J161" s="66"/>
      <c r="K161" s="66"/>
      <c r="L161" s="66"/>
      <c r="M161" s="66"/>
      <c r="N161" s="66"/>
      <c r="O161" s="66"/>
      <c r="P161" s="66"/>
      <c r="Q161" s="66"/>
      <c r="R161" s="66"/>
      <c r="S161" s="66"/>
      <c r="T161" s="66"/>
      <c r="U161" s="66"/>
      <c r="V161" s="66"/>
      <c r="W161" s="66"/>
    </row>
    <row r="162" spans="1:23" ht="24" x14ac:dyDescent="0.2">
      <c r="A162" s="70" t="s">
        <v>2406</v>
      </c>
      <c r="B162" s="65" t="s">
        <v>2407</v>
      </c>
      <c r="C162" s="134" t="s">
        <v>2406</v>
      </c>
      <c r="D162" s="192">
        <v>0</v>
      </c>
      <c r="E162" s="192"/>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2408</v>
      </c>
      <c r="B163" s="65" t="s">
        <v>2409</v>
      </c>
      <c r="C163" s="134" t="s">
        <v>2408</v>
      </c>
      <c r="D163" s="192">
        <v>0</v>
      </c>
      <c r="E163" s="192"/>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2410</v>
      </c>
      <c r="B164" s="65" t="s">
        <v>2411</v>
      </c>
      <c r="C164" s="134" t="s">
        <v>2410</v>
      </c>
      <c r="D164" s="192">
        <v>72859.63</v>
      </c>
      <c r="E164" s="192">
        <v>55204.24</v>
      </c>
      <c r="F164" s="71">
        <f t="shared" si="1"/>
        <v>75.76793898074969</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2412</v>
      </c>
      <c r="B165" s="65" t="s">
        <v>2413</v>
      </c>
      <c r="C165" s="134" t="s">
        <v>2412</v>
      </c>
      <c r="D165" s="79">
        <f t="shared" ref="D165:E165" si="26">SUM(D166:D169)-D170</f>
        <v>0</v>
      </c>
      <c r="E165" s="79">
        <f t="shared" si="26"/>
        <v>25.579999999999927</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2414</v>
      </c>
      <c r="B166" s="65" t="s">
        <v>2415</v>
      </c>
      <c r="C166" s="134" t="s">
        <v>2414</v>
      </c>
      <c r="D166" s="192">
        <v>2719.22</v>
      </c>
      <c r="E166" s="192">
        <v>2719.22</v>
      </c>
      <c r="F166" s="71">
        <f t="shared" si="1"/>
        <v>100</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2416</v>
      </c>
      <c r="B167" s="65" t="s">
        <v>2417</v>
      </c>
      <c r="C167" s="134" t="s">
        <v>2416</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2418</v>
      </c>
      <c r="B168" s="65" t="s">
        <v>2419</v>
      </c>
      <c r="C168" s="134" t="s">
        <v>2418</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2420</v>
      </c>
      <c r="B169" s="65" t="s">
        <v>2421</v>
      </c>
      <c r="C169" s="134" t="s">
        <v>2420</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2422</v>
      </c>
      <c r="B170" s="65" t="s">
        <v>2423</v>
      </c>
      <c r="C170" s="134" t="s">
        <v>2422</v>
      </c>
      <c r="D170" s="192">
        <v>2719.22</v>
      </c>
      <c r="E170" s="192">
        <v>2693.64</v>
      </c>
      <c r="F170" s="71">
        <f t="shared" si="1"/>
        <v>99.059289060833621</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2424</v>
      </c>
      <c r="C171" s="134" t="s">
        <v>1252</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2425</v>
      </c>
      <c r="B172" s="65" t="s">
        <v>2426</v>
      </c>
      <c r="C172" s="134" t="s">
        <v>2425</v>
      </c>
      <c r="D172" s="192">
        <v>0</v>
      </c>
      <c r="E172" s="192"/>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2427</v>
      </c>
      <c r="B173" s="65" t="s">
        <v>2428</v>
      </c>
      <c r="C173" s="134" t="s">
        <v>2427</v>
      </c>
      <c r="D173" s="192">
        <v>0</v>
      </c>
      <c r="E173" s="192"/>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2429</v>
      </c>
      <c r="B174" s="65" t="s">
        <v>2430</v>
      </c>
      <c r="C174" s="134" t="s">
        <v>2429</v>
      </c>
      <c r="D174" s="192">
        <v>0</v>
      </c>
      <c r="E174" s="192"/>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0" t="s">
        <v>2431</v>
      </c>
      <c r="B175" s="371"/>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2432</v>
      </c>
      <c r="C176" s="134" t="s">
        <v>2433</v>
      </c>
      <c r="D176" s="79">
        <f>D177+D251</f>
        <v>3440293.89</v>
      </c>
      <c r="E176" s="79">
        <f>E177+E251</f>
        <v>3191129.1</v>
      </c>
      <c r="F176" s="71">
        <f t="shared" si="1"/>
        <v>92.75745625325051</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2434</v>
      </c>
      <c r="B177" s="65" t="s">
        <v>2435</v>
      </c>
      <c r="C177" s="134" t="s">
        <v>2434</v>
      </c>
      <c r="D177" s="79">
        <f>D178+D197+D203+D219+D247+D248</f>
        <v>210305.62</v>
      </c>
      <c r="E177" s="79">
        <f>E178+E197+E203+E219+E247+E248</f>
        <v>95507.12</v>
      </c>
      <c r="F177" s="71">
        <f t="shared" si="1"/>
        <v>45.413489187782993</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2436</v>
      </c>
      <c r="B178" s="65" t="s">
        <v>2437</v>
      </c>
      <c r="C178" s="134" t="s">
        <v>2436</v>
      </c>
      <c r="D178" s="79">
        <f>SUM(D179:D181)+D185+D186+SUM(D194:D196)</f>
        <v>125013.9</v>
      </c>
      <c r="E178" s="79">
        <f>SUM(E179:E181)+E185+E186+SUM(E194:E196)</f>
        <v>83863.56</v>
      </c>
      <c r="F178" s="71">
        <f t="shared" si="1"/>
        <v>67.083388327218017</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14234.84</v>
      </c>
      <c r="E179" s="192">
        <v>16702.29</v>
      </c>
      <c r="F179" s="71">
        <f t="shared" si="1"/>
        <v>117.33387941135973</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68284</v>
      </c>
      <c r="E180" s="192">
        <v>47013.74</v>
      </c>
      <c r="F180" s="71">
        <f t="shared" si="1"/>
        <v>68.85030168121375</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6460.42</v>
      </c>
      <c r="E181" s="79">
        <f t="shared" si="28"/>
        <v>521.85</v>
      </c>
      <c r="F181" s="71">
        <f t="shared" si="1"/>
        <v>8.0776482024388514</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6460.42</v>
      </c>
      <c r="E184" s="192">
        <v>521.85</v>
      </c>
      <c r="F184" s="71">
        <f t="shared" si="1"/>
        <v>8.0776482024388514</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0</v>
      </c>
      <c r="E185" s="192"/>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702.69</v>
      </c>
      <c r="E194" s="192">
        <v>2339.0700000000002</v>
      </c>
      <c r="F194" s="71">
        <f t="shared" si="1"/>
        <v>332.87367117790205</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35331.949999999997</v>
      </c>
      <c r="E196" s="192">
        <v>17286.61</v>
      </c>
      <c r="F196" s="71">
        <f t="shared" si="1"/>
        <v>48.926283434681643</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85291.72</v>
      </c>
      <c r="E197" s="79">
        <f>SUM(E198:E202)</f>
        <v>0</v>
      </c>
      <c r="F197" s="71">
        <f t="shared" si="1"/>
        <v>0</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v>85291.72</v>
      </c>
      <c r="E198" s="192">
        <v>0</v>
      </c>
      <c r="F198" s="71">
        <f t="shared" si="1"/>
        <v>0</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c r="E199" s="192"/>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c r="E202" s="192"/>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c r="E247" s="192">
        <v>11643.56</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0</v>
      </c>
      <c r="E249" s="192"/>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0</v>
      </c>
      <c r="E250" s="192"/>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3229988.27</v>
      </c>
      <c r="E251" s="79">
        <f>+E252+E255-E264+E274+E291</f>
        <v>3095621.98</v>
      </c>
      <c r="F251" s="71">
        <f t="shared" si="1"/>
        <v>95.840037833945445</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3227693.65</v>
      </c>
      <c r="E252" s="79">
        <f>E253-E254</f>
        <v>2889170.28</v>
      </c>
      <c r="F252" s="71">
        <f t="shared" si="1"/>
        <v>89.511911392210337</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3227693.65</v>
      </c>
      <c r="E253" s="192">
        <v>2889170.28</v>
      </c>
      <c r="F253" s="71">
        <f t="shared" si="1"/>
        <v>89.511911392210337</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-92708.030000000028</v>
      </c>
      <c r="E255" s="79">
        <f>E256-E260</f>
        <v>88653</v>
      </c>
      <c r="F255" s="71" t="str">
        <f t="shared" si="1"/>
        <v>-</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755963.34</v>
      </c>
      <c r="E256" s="79">
        <f>SUM(E257:E259)</f>
        <v>440495.55</v>
      </c>
      <c r="F256" s="71">
        <f t="shared" si="1"/>
        <v>58.269432747889603</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2588</v>
      </c>
      <c r="C257" s="134" t="s">
        <v>598</v>
      </c>
      <c r="D257" s="192">
        <v>755963.34</v>
      </c>
      <c r="E257" s="192">
        <v>440495.55</v>
      </c>
      <c r="F257" s="71">
        <f t="shared" si="1"/>
        <v>58.269432747889603</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2589</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2590</v>
      </c>
      <c r="C259" s="134" t="s">
        <v>1233</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848671.37</v>
      </c>
      <c r="E260" s="79">
        <f>SUM(E261:E263)</f>
        <v>351842.55</v>
      </c>
      <c r="F260" s="71">
        <f t="shared" si="1"/>
        <v>41.458044001177981</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2593</v>
      </c>
      <c r="C261" s="134" t="s">
        <v>600</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2594</v>
      </c>
      <c r="C262" s="134" t="s">
        <v>800</v>
      </c>
      <c r="D262" s="192">
        <v>818823.96</v>
      </c>
      <c r="E262" s="192">
        <v>351842.55</v>
      </c>
      <c r="F262" s="71">
        <f t="shared" si="1"/>
        <v>42.96925434375418</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2595</v>
      </c>
      <c r="C263" s="134" t="s">
        <v>1235</v>
      </c>
      <c r="D263" s="192">
        <v>29847.41</v>
      </c>
      <c r="E263" s="192">
        <v>0</v>
      </c>
      <c r="F263" s="71">
        <f t="shared" si="1"/>
        <v>0</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2616</v>
      </c>
      <c r="C274" s="134" t="s">
        <v>602</v>
      </c>
      <c r="D274" s="79">
        <f>SUM(D275:D277)+SUM(D286:D290)</f>
        <v>95002.65</v>
      </c>
      <c r="E274" s="79">
        <f>SUM(E275:E277)+SUM(E286:E290)</f>
        <v>117773.12</v>
      </c>
      <c r="F274" s="71">
        <f t="shared" si="1"/>
        <v>123.96824720152544</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c r="E275" s="192">
        <v>8002.46</v>
      </c>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0</v>
      </c>
      <c r="E277" s="79">
        <f>SUM(E278:E285)</f>
        <v>34703.619999999995</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c r="E280" s="192">
        <v>2147.0500000000002</v>
      </c>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c r="E281" s="192">
        <v>143.69999999999999</v>
      </c>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c r="E283" s="192"/>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c r="E285" s="192">
        <v>32412.87</v>
      </c>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c r="E286" s="192">
        <v>4580.3500000000004</v>
      </c>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c r="E287" s="192">
        <v>70486.69</v>
      </c>
      <c r="F287" s="71" t="str">
        <f t="shared" si="39"/>
        <v>-</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v>95002.65</v>
      </c>
      <c r="E288" s="192"/>
      <c r="F288" s="71">
        <f t="shared" si="39"/>
        <v>0</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2648</v>
      </c>
      <c r="C291" s="134" t="s">
        <v>802</v>
      </c>
      <c r="D291" s="79">
        <f>SUM(D292:D295)</f>
        <v>0</v>
      </c>
      <c r="E291" s="79">
        <f>SUM(E292:E295)</f>
        <v>25.58</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c r="E292" s="192">
        <v>25.58</v>
      </c>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222616.95999999999</v>
      </c>
      <c r="E297" s="79">
        <f t="shared" si="42"/>
        <v>565595.61</v>
      </c>
      <c r="F297" s="71">
        <f t="shared" si="1"/>
        <v>254.06672070268144</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222616.95999999999</v>
      </c>
      <c r="E298" s="193">
        <v>565595.61</v>
      </c>
      <c r="F298" s="75">
        <f t="shared" si="1"/>
        <v>254.06672070268144</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4" t="s">
        <v>1254</v>
      </c>
      <c r="B299" s="371"/>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0</v>
      </c>
      <c r="E300" s="192"/>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0</v>
      </c>
      <c r="E301" s="192"/>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166876.12</v>
      </c>
      <c r="E302" s="192">
        <v>171544.78</v>
      </c>
      <c r="F302" s="71">
        <f t="shared" si="43"/>
        <v>102.7976800994654</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986.22</v>
      </c>
      <c r="E303" s="192">
        <v>1432.58</v>
      </c>
      <c r="F303" s="71">
        <f t="shared" si="43"/>
        <v>145.25967836790977</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2719.22</v>
      </c>
      <c r="E305" s="192">
        <v>2719.22</v>
      </c>
      <c r="F305" s="71">
        <f t="shared" si="43"/>
        <v>100</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0</v>
      </c>
      <c r="E306" s="192"/>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0</v>
      </c>
      <c r="E308" s="192">
        <v>1087.72</v>
      </c>
      <c r="F308" s="71" t="str">
        <f t="shared" si="43"/>
        <v>-</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5688.17</v>
      </c>
      <c r="E309" s="192">
        <v>4137.63</v>
      </c>
      <c r="F309" s="71">
        <f t="shared" si="43"/>
        <v>72.740969415471056</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209.43</v>
      </c>
      <c r="E311" s="192">
        <v>209.43</v>
      </c>
      <c r="F311" s="71">
        <f t="shared" si="43"/>
        <v>100</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0</v>
      </c>
      <c r="E335" s="192"/>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87201.97</v>
      </c>
      <c r="E336" s="192">
        <v>35849.85</v>
      </c>
      <c r="F336" s="71">
        <f t="shared" si="43"/>
        <v>41.111284527172948</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37811.93</v>
      </c>
      <c r="E337" s="192">
        <v>48013.71</v>
      </c>
      <c r="F337" s="71">
        <f t="shared" si="43"/>
        <v>126.98032076119891</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0</v>
      </c>
      <c r="E338" s="192"/>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85291.72</v>
      </c>
      <c r="E339" s="192"/>
      <c r="F339" s="71">
        <f t="shared" si="43"/>
        <v>0</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0</v>
      </c>
      <c r="E343" s="192"/>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0</v>
      </c>
      <c r="E344" s="192"/>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c r="E365" s="192">
        <v>4414.72</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c r="E367" s="192">
        <v>6760.2</v>
      </c>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c r="E368" s="192">
        <v>99.88</v>
      </c>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c r="E369" s="192">
        <v>368.76</v>
      </c>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c r="E379" s="192"/>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c r="E380" s="192"/>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v>0</v>
      </c>
      <c r="E387" s="192"/>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c r="E389" s="192">
        <v>33864.959999999999</v>
      </c>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c r="E391" s="288">
        <v>321752</v>
      </c>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c r="E392" s="288"/>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c r="E393" s="288">
        <v>72962.5</v>
      </c>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c r="E396" s="288">
        <v>137016.15</v>
      </c>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v>222616.95999999999</v>
      </c>
      <c r="E397" s="284"/>
      <c r="F397" s="289">
        <f t="shared" si="44"/>
        <v>0</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6" workbookViewId="0">
      <selection activeCell="E141" sqref="E141"/>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t="s">
        <v>1</v>
      </c>
      <c r="C1" s="268" t="s">
        <v>2</v>
      </c>
      <c r="D1" s="323" t="s">
        <v>3</v>
      </c>
      <c r="E1" s="268" t="s">
        <v>4</v>
      </c>
      <c r="F1" s="324" t="s">
        <v>5</v>
      </c>
    </row>
    <row r="2" spans="1:25" ht="50.1" customHeight="1" x14ac:dyDescent="0.2">
      <c r="A2" s="377" t="s">
        <v>2832</v>
      </c>
      <c r="B2" s="378"/>
      <c r="C2" s="378"/>
      <c r="D2" s="378"/>
      <c r="E2" s="378"/>
      <c r="F2" s="378"/>
      <c r="G2" s="42"/>
      <c r="H2" s="42"/>
      <c r="I2" s="42"/>
      <c r="J2" s="42"/>
      <c r="K2" s="42"/>
      <c r="L2" s="42"/>
      <c r="M2" s="42"/>
      <c r="N2" s="42"/>
      <c r="O2" s="42"/>
      <c r="P2" s="42"/>
      <c r="Q2" s="42"/>
      <c r="R2" s="42"/>
      <c r="S2" s="42"/>
      <c r="T2" s="42"/>
      <c r="U2" s="42"/>
      <c r="V2" s="42"/>
      <c r="W2" s="42"/>
      <c r="X2" s="42"/>
      <c r="Y2" s="42"/>
    </row>
    <row r="3" spans="1:25" s="174" customFormat="1" ht="48" x14ac:dyDescent="0.2">
      <c r="A3" s="311" t="s">
        <v>2833</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2135</v>
      </c>
      <c r="B5" s="142" t="s">
        <v>2834</v>
      </c>
      <c r="C5" s="138" t="s">
        <v>2135</v>
      </c>
      <c r="D5" s="58">
        <f t="shared" ref="D5:E5" si="0">D6+D10+D13+SUM(D17:D21)</f>
        <v>408873.24</v>
      </c>
      <c r="E5" s="58">
        <f t="shared" si="0"/>
        <v>448986.29999999993</v>
      </c>
      <c r="F5" s="59">
        <f t="shared" ref="F5:F141" si="1">IF(D5&gt;0,IF(E5/D5&gt;=100,"&gt;&gt;100",E5/D5*100),"-")</f>
        <v>109.81063470918271</v>
      </c>
      <c r="G5" s="42"/>
      <c r="H5" s="42"/>
      <c r="I5" s="42"/>
      <c r="J5" s="42"/>
      <c r="K5" s="42"/>
      <c r="L5" s="42"/>
      <c r="M5" s="42"/>
      <c r="N5" s="42"/>
      <c r="O5" s="42"/>
      <c r="P5" s="42"/>
      <c r="Q5" s="42"/>
      <c r="R5" s="42"/>
      <c r="S5" s="42"/>
      <c r="T5" s="42"/>
      <c r="U5" s="42"/>
      <c r="V5" s="42"/>
      <c r="W5" s="42"/>
      <c r="X5" s="42"/>
      <c r="Y5" s="42"/>
    </row>
    <row r="6" spans="1:25" ht="24" x14ac:dyDescent="0.2">
      <c r="A6" s="57" t="s">
        <v>2137</v>
      </c>
      <c r="B6" s="183" t="s">
        <v>2835</v>
      </c>
      <c r="C6" s="139" t="s">
        <v>2137</v>
      </c>
      <c r="D6" s="60">
        <f t="shared" ref="D6:E6" si="2">SUM(D7:D9)</f>
        <v>96351.679999999993</v>
      </c>
      <c r="E6" s="60">
        <f t="shared" si="2"/>
        <v>124971.34</v>
      </c>
      <c r="F6" s="45">
        <f t="shared" si="1"/>
        <v>129.70333262481773</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96351.679999999993</v>
      </c>
      <c r="E7" s="194">
        <v>124971.34</v>
      </c>
      <c r="F7" s="45">
        <f t="shared" si="1"/>
        <v>129.70333262481773</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2139</v>
      </c>
      <c r="B10" s="64" t="s">
        <v>2842</v>
      </c>
      <c r="C10" s="139" t="s">
        <v>2139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312521.56</v>
      </c>
      <c r="E13" s="60">
        <f t="shared" si="4"/>
        <v>324014.95999999996</v>
      </c>
      <c r="F13" s="45">
        <f t="shared" si="1"/>
        <v>103.67763427265626</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108973.67</v>
      </c>
      <c r="E14" s="194">
        <v>114964.66</v>
      </c>
      <c r="F14" s="45">
        <f t="shared" si="1"/>
        <v>105.4976491110192</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203547.89</v>
      </c>
      <c r="E16" s="194">
        <v>209050.3</v>
      </c>
      <c r="F16" s="45">
        <f t="shared" si="1"/>
        <v>102.70325081728922</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2143</v>
      </c>
      <c r="B22" s="64" t="s">
        <v>2865</v>
      </c>
      <c r="C22" s="139" t="s">
        <v>2143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2198</v>
      </c>
      <c r="B28" s="64" t="s">
        <v>2876</v>
      </c>
      <c r="C28" s="139" t="s">
        <v>2198</v>
      </c>
      <c r="D28" s="60">
        <f t="shared" ref="D28:E28" si="6">SUM(D29:D34)</f>
        <v>58373.75</v>
      </c>
      <c r="E28" s="60">
        <f t="shared" si="6"/>
        <v>21492.02</v>
      </c>
      <c r="F28" s="45">
        <f t="shared" si="1"/>
        <v>36.817953275230735</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57043.75</v>
      </c>
      <c r="E30" s="194">
        <v>19992.02</v>
      </c>
      <c r="F30" s="45">
        <f t="shared" si="1"/>
        <v>35.046819327270732</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1330</v>
      </c>
      <c r="E34" s="194">
        <v>1500</v>
      </c>
      <c r="F34" s="45">
        <f t="shared" si="1"/>
        <v>112.78195488721805</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2200</v>
      </c>
      <c r="B35" s="64" t="s">
        <v>2889</v>
      </c>
      <c r="C35" s="139" t="s">
        <v>2200</v>
      </c>
      <c r="D35" s="60">
        <f t="shared" ref="D35:E35" si="7">D36+D39+D43+D50+D54+D60+D61+D66+D74</f>
        <v>366270.3</v>
      </c>
      <c r="E35" s="60">
        <f t="shared" si="7"/>
        <v>270088.40999999997</v>
      </c>
      <c r="F35" s="45">
        <f t="shared" si="1"/>
        <v>73.740188598420346</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2202</v>
      </c>
      <c r="B36" s="64" t="s">
        <v>2890</v>
      </c>
      <c r="C36" s="139" t="s">
        <v>2202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2204</v>
      </c>
      <c r="B39" s="64" t="s">
        <v>2895</v>
      </c>
      <c r="C39" s="139" t="s">
        <v>2204</v>
      </c>
      <c r="D39" s="60">
        <f t="shared" ref="D39:E39" si="9">SUM(D40:D42)</f>
        <v>2407.9</v>
      </c>
      <c r="E39" s="60">
        <f t="shared" si="9"/>
        <v>4515.8599999999997</v>
      </c>
      <c r="F39" s="45">
        <f t="shared" si="1"/>
        <v>187.5435026371527</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2407.9</v>
      </c>
      <c r="E42" s="194">
        <v>4515.8599999999997</v>
      </c>
      <c r="F42" s="45">
        <f t="shared" si="1"/>
        <v>187.5435026371527</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347277.42</v>
      </c>
      <c r="E54" s="60">
        <f t="shared" si="12"/>
        <v>245231.02</v>
      </c>
      <c r="F54" s="45">
        <f t="shared" si="1"/>
        <v>70.615308072721803</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347277.42</v>
      </c>
      <c r="E55" s="194">
        <v>245231.02</v>
      </c>
      <c r="F55" s="45">
        <f t="shared" si="1"/>
        <v>70.615308072721803</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16584.98</v>
      </c>
      <c r="E60" s="194">
        <v>15341.53</v>
      </c>
      <c r="F60" s="45">
        <f t="shared" si="1"/>
        <v>92.502553515289136</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0</v>
      </c>
      <c r="E61" s="60">
        <f t="shared" si="13"/>
        <v>5000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0</v>
      </c>
      <c r="E64" s="194">
        <v>5000</v>
      </c>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2206</v>
      </c>
      <c r="B74" s="64" t="s">
        <v>2964</v>
      </c>
      <c r="C74" s="139" t="s">
        <v>2206</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2208</v>
      </c>
      <c r="B75" s="64" t="s">
        <v>2965</v>
      </c>
      <c r="C75" s="139" t="s">
        <v>2208</v>
      </c>
      <c r="D75" s="60">
        <f t="shared" ref="D75:E75" si="15">SUM(D76:D81)</f>
        <v>37713.519999999997</v>
      </c>
      <c r="E75" s="60">
        <f t="shared" si="15"/>
        <v>11304.51</v>
      </c>
      <c r="F75" s="45">
        <f t="shared" si="1"/>
        <v>29.974688122455824</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2210</v>
      </c>
      <c r="B76" s="64" t="s">
        <v>2966</v>
      </c>
      <c r="C76" s="139" t="s">
        <v>2210</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2212</v>
      </c>
      <c r="B77" s="64" t="s">
        <v>2967</v>
      </c>
      <c r="C77" s="139" t="s">
        <v>2212</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2214</v>
      </c>
      <c r="B78" s="64" t="s">
        <v>2968</v>
      </c>
      <c r="C78" s="139" t="s">
        <v>2214</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2216</v>
      </c>
      <c r="B79" s="64" t="s">
        <v>2969</v>
      </c>
      <c r="C79" s="139" t="s">
        <v>2216</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2218</v>
      </c>
      <c r="B80" s="64" t="s">
        <v>2970</v>
      </c>
      <c r="C80" s="139" t="s">
        <v>2218</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2220</v>
      </c>
      <c r="B81" s="64" t="s">
        <v>2971</v>
      </c>
      <c r="C81" s="139" t="s">
        <v>2220</v>
      </c>
      <c r="D81" s="194">
        <v>37713.519999999997</v>
      </c>
      <c r="E81" s="194">
        <v>11304.51</v>
      </c>
      <c r="F81" s="45">
        <f t="shared" si="1"/>
        <v>29.974688122455824</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2222</v>
      </c>
      <c r="B82" s="64" t="s">
        <v>2972</v>
      </c>
      <c r="C82" s="139" t="s">
        <v>2222</v>
      </c>
      <c r="D82" s="60">
        <f t="shared" ref="D82:E82" si="16">SUM(D83:D88)</f>
        <v>439581.57</v>
      </c>
      <c r="E82" s="60">
        <f t="shared" si="16"/>
        <v>1152641.74</v>
      </c>
      <c r="F82" s="45">
        <f t="shared" si="1"/>
        <v>262.21339079343113</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2224</v>
      </c>
      <c r="B83" s="64" t="s">
        <v>2973</v>
      </c>
      <c r="C83" s="139" t="s">
        <v>2224</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2226</v>
      </c>
      <c r="B84" s="64" t="s">
        <v>2974</v>
      </c>
      <c r="C84" s="139" t="s">
        <v>2226</v>
      </c>
      <c r="D84" s="194">
        <v>419504.26</v>
      </c>
      <c r="E84" s="194">
        <v>1130180.71</v>
      </c>
      <c r="F84" s="45">
        <f t="shared" si="1"/>
        <v>269.40863723290914</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2228</v>
      </c>
      <c r="B85" s="64" t="s">
        <v>2975</v>
      </c>
      <c r="C85" s="139" t="s">
        <v>2228</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2230</v>
      </c>
      <c r="B86" s="64" t="s">
        <v>2976</v>
      </c>
      <c r="C86" s="139" t="s">
        <v>2230</v>
      </c>
      <c r="D86" s="194">
        <v>20077.310000000001</v>
      </c>
      <c r="E86" s="194">
        <v>22461.03</v>
      </c>
      <c r="F86" s="45">
        <f t="shared" si="1"/>
        <v>111.87270605474538</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2232</v>
      </c>
      <c r="B87" s="64" t="s">
        <v>2977</v>
      </c>
      <c r="C87" s="139" t="s">
        <v>2232</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44596.76</v>
      </c>
      <c r="E89" s="60">
        <f t="shared" si="17"/>
        <v>18529.07</v>
      </c>
      <c r="F89" s="45">
        <f t="shared" si="1"/>
        <v>41.54801828653023</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1608</v>
      </c>
      <c r="C91" s="139" t="s">
        <v>2984</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44596.76</v>
      </c>
      <c r="E104" s="194">
        <v>18529.07</v>
      </c>
      <c r="F104" s="45">
        <f t="shared" si="1"/>
        <v>41.54801828653023</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86186.569999999992</v>
      </c>
      <c r="E107" s="60">
        <f t="shared" si="21"/>
        <v>87491.14</v>
      </c>
      <c r="F107" s="45">
        <f t="shared" si="1"/>
        <v>101.51365810241666</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62460.09</v>
      </c>
      <c r="E108" s="194">
        <v>79998.740000000005</v>
      </c>
      <c r="F108" s="45">
        <f t="shared" si="1"/>
        <v>128.07977061832605</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23726.48</v>
      </c>
      <c r="E111" s="194">
        <v>7492.4</v>
      </c>
      <c r="F111" s="45">
        <f t="shared" si="1"/>
        <v>31.578219778070743</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82851.509999999995</v>
      </c>
      <c r="E114" s="60">
        <f t="shared" si="22"/>
        <v>349646.22000000003</v>
      </c>
      <c r="F114" s="45">
        <f t="shared" si="1"/>
        <v>422.01550701972729</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79145.01999999999</v>
      </c>
      <c r="E115" s="60">
        <f t="shared" si="23"/>
        <v>348077.57</v>
      </c>
      <c r="F115" s="45">
        <f t="shared" si="1"/>
        <v>439.79718496501744</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75544.009999999995</v>
      </c>
      <c r="E116" s="194">
        <v>337246.67</v>
      </c>
      <c r="F116" s="45">
        <f t="shared" si="1"/>
        <v>446.42410430688022</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3601.01</v>
      </c>
      <c r="E117" s="194">
        <v>10830.9</v>
      </c>
      <c r="F117" s="45">
        <f t="shared" si="1"/>
        <v>300.77394953082603</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3706.49</v>
      </c>
      <c r="E122" s="60">
        <f t="shared" si="25"/>
        <v>1568.65</v>
      </c>
      <c r="F122" s="45">
        <f t="shared" si="1"/>
        <v>42.321711376531439</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3706.49</v>
      </c>
      <c r="E123" s="194">
        <v>1568.65</v>
      </c>
      <c r="F123" s="45">
        <f t="shared" si="1"/>
        <v>42.321711376531439</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66924.63</v>
      </c>
      <c r="E129" s="60">
        <f t="shared" si="26"/>
        <v>58626.710000000006</v>
      </c>
      <c r="F129" s="45">
        <f t="shared" si="1"/>
        <v>87.601096935463076</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25664.400000000001</v>
      </c>
      <c r="E135" s="194">
        <v>15573.58</v>
      </c>
      <c r="F135" s="45">
        <f t="shared" si="1"/>
        <v>60.681644612770988</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1635</v>
      </c>
      <c r="C137" s="139" t="s">
        <v>3075</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18389.21</v>
      </c>
      <c r="E138" s="194">
        <v>23086</v>
      </c>
      <c r="F138" s="45">
        <f t="shared" si="1"/>
        <v>125.54101019021482</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22871.02</v>
      </c>
      <c r="E140" s="194">
        <v>19967.13</v>
      </c>
      <c r="F140" s="45">
        <f t="shared" si="1"/>
        <v>87.303189800892127</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1591371.85</v>
      </c>
      <c r="E141" s="81">
        <f t="shared" si="28"/>
        <v>2418806.12</v>
      </c>
      <c r="F141" s="61">
        <f t="shared" si="1"/>
        <v>151.99502994853151</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79"/>
      <c r="E143" s="38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election activeCell="D9" sqref="D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1" t="s">
        <v>3084</v>
      </c>
      <c r="B2" s="382"/>
      <c r="C2" s="382"/>
      <c r="D2" s="382"/>
      <c r="E2" s="38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191984.73</v>
      </c>
      <c r="E5" s="82">
        <f t="shared" si="0"/>
        <v>137981.42000000001</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182819.57</v>
      </c>
      <c r="E6" s="83">
        <f t="shared" si="1"/>
        <v>137981.42000000001</v>
      </c>
      <c r="F6" s="31"/>
      <c r="G6" s="31"/>
      <c r="H6" s="31"/>
      <c r="I6" s="31"/>
      <c r="J6" s="31"/>
      <c r="K6" s="31"/>
      <c r="L6" s="31"/>
      <c r="M6" s="31"/>
      <c r="N6" s="31"/>
      <c r="O6" s="31"/>
      <c r="P6" s="31"/>
      <c r="Q6" s="31"/>
      <c r="R6" s="31"/>
      <c r="S6" s="31"/>
      <c r="T6" s="31"/>
      <c r="U6" s="31"/>
    </row>
    <row r="7" spans="1:24" ht="12.75" x14ac:dyDescent="0.2">
      <c r="A7" s="161" t="s">
        <v>582</v>
      </c>
      <c r="B7" s="85" t="s">
        <v>3089</v>
      </c>
      <c r="C7" s="134" t="s">
        <v>3090</v>
      </c>
      <c r="D7" s="60">
        <f t="shared" ref="D7:E7" si="2">SUM(D8:D13)</f>
        <v>182819.57</v>
      </c>
      <c r="E7" s="83">
        <f t="shared" si="2"/>
        <v>137981.42000000001</v>
      </c>
      <c r="F7" s="31"/>
      <c r="G7" s="31"/>
      <c r="H7" s="31"/>
      <c r="I7" s="31"/>
      <c r="J7" s="31"/>
      <c r="K7" s="31"/>
      <c r="L7" s="31"/>
      <c r="M7" s="31"/>
      <c r="N7" s="31"/>
      <c r="O7" s="31"/>
      <c r="P7" s="31"/>
      <c r="Q7" s="31"/>
      <c r="R7" s="31"/>
      <c r="S7" s="31"/>
      <c r="T7" s="31"/>
      <c r="U7" s="31"/>
    </row>
    <row r="8" spans="1:24" ht="13.5" customHeight="1" x14ac:dyDescent="0.2">
      <c r="A8" s="161" t="s">
        <v>582</v>
      </c>
      <c r="B8" s="85" t="s">
        <v>3091</v>
      </c>
      <c r="C8" s="134" t="s">
        <v>3092</v>
      </c>
      <c r="D8" s="194">
        <v>182819.57</v>
      </c>
      <c r="E8" s="195">
        <v>137981.42000000001</v>
      </c>
      <c r="F8" s="31"/>
      <c r="G8" s="31"/>
      <c r="H8" s="31"/>
      <c r="I8" s="31"/>
      <c r="J8" s="31"/>
      <c r="K8" s="31"/>
      <c r="L8" s="31"/>
      <c r="M8" s="31"/>
      <c r="N8" s="31"/>
      <c r="O8" s="31"/>
      <c r="P8" s="31"/>
      <c r="Q8" s="31"/>
      <c r="R8" s="31"/>
      <c r="S8" s="31"/>
      <c r="T8" s="31"/>
      <c r="U8" s="31"/>
    </row>
    <row r="9" spans="1:24" ht="13.5" customHeight="1" x14ac:dyDescent="0.2">
      <c r="A9" s="161" t="s">
        <v>582</v>
      </c>
      <c r="B9" s="85" t="s">
        <v>3093</v>
      </c>
      <c r="C9" s="134" t="s">
        <v>3094</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2199</v>
      </c>
      <c r="C10" s="134" t="s">
        <v>3095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3097</v>
      </c>
      <c r="C12" s="134" t="s">
        <v>3098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3099</v>
      </c>
      <c r="C13" s="134" t="s">
        <v>3100</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3103</v>
      </c>
      <c r="C15" s="134" t="s">
        <v>3104</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3105</v>
      </c>
      <c r="C16" s="134" t="s">
        <v>3106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3107</v>
      </c>
      <c r="C17" s="134" t="s">
        <v>3108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3109</v>
      </c>
      <c r="C18" s="134" t="s">
        <v>3110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3111</v>
      </c>
      <c r="C19" s="134" t="s">
        <v>3112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3113</v>
      </c>
      <c r="C20" s="134" t="s">
        <v>3114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3115</v>
      </c>
      <c r="C21" s="134" t="s">
        <v>3116</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9165.16</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3119</v>
      </c>
      <c r="C23" s="134" t="s">
        <v>3120</v>
      </c>
      <c r="D23" s="60">
        <f t="shared" ref="D23:E23" si="4">SUM(D24:D29)</f>
        <v>9165.16</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3091</v>
      </c>
      <c r="C24" s="134" t="s">
        <v>3121</v>
      </c>
      <c r="D24" s="194">
        <v>9165.16</v>
      </c>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3093</v>
      </c>
      <c r="C25" s="134" t="s">
        <v>3122</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2199</v>
      </c>
      <c r="C26" s="134" t="s">
        <v>3123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3124</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3097</v>
      </c>
      <c r="C28" s="134" t="s">
        <v>3125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3099</v>
      </c>
      <c r="C29" s="134" t="s">
        <v>3126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3103</v>
      </c>
      <c r="C31" s="134" t="s">
        <v>3129</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3105</v>
      </c>
      <c r="C32" s="134" t="s">
        <v>3130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3107</v>
      </c>
      <c r="C33" s="134" t="s">
        <v>3131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3109</v>
      </c>
      <c r="C34" s="134" t="s">
        <v>3132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3111</v>
      </c>
      <c r="C35" s="134" t="s">
        <v>3133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3113</v>
      </c>
      <c r="C36" s="134" t="s">
        <v>3134</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3115</v>
      </c>
      <c r="C37" s="134" t="s">
        <v>3135</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3140</v>
      </c>
      <c r="C40" s="134" t="s">
        <v>3141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3142</v>
      </c>
      <c r="C41" s="134" t="s">
        <v>3143</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3144</v>
      </c>
      <c r="C42" s="134" t="s">
        <v>3145</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3146</v>
      </c>
      <c r="C43" s="134" t="s">
        <v>3147</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3140</v>
      </c>
      <c r="C45" s="134" t="s">
        <v>3150</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3142</v>
      </c>
      <c r="C46" s="134" t="s">
        <v>3151</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3144</v>
      </c>
      <c r="C47" s="134" t="s">
        <v>3152</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3"/>
      <c r="E51" s="38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84" t="s">
        <v>3154</v>
      </c>
      <c r="B2" s="382"/>
      <c r="C2" s="382"/>
      <c r="D2" s="382"/>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210305.62</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2203693.81</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c r="E7" s="31"/>
      <c r="F7" s="31"/>
      <c r="G7" s="31"/>
      <c r="H7" s="31"/>
      <c r="I7" s="31"/>
      <c r="J7" s="31"/>
      <c r="K7" s="31"/>
      <c r="L7" s="31"/>
      <c r="M7" s="31"/>
      <c r="N7" s="31"/>
      <c r="O7" s="31"/>
      <c r="P7" s="31"/>
      <c r="Q7" s="31"/>
      <c r="R7" s="31"/>
      <c r="S7" s="31"/>
      <c r="T7" s="31"/>
      <c r="U7" s="31"/>
    </row>
    <row r="8" spans="1:24" ht="12.75" customHeight="1" x14ac:dyDescent="0.2">
      <c r="A8" s="88" t="s">
        <v>2436</v>
      </c>
      <c r="B8" s="89" t="s">
        <v>3162</v>
      </c>
      <c r="C8" s="139" t="s">
        <v>3163</v>
      </c>
      <c r="D8" s="34">
        <f>SUM(D9:D16)</f>
        <v>1515828.42</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204811.8</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765459.07</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2446.1799999999998</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v>93000</v>
      </c>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v>11735.37</v>
      </c>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v>59931.360000000001</v>
      </c>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v>140020.76999999999</v>
      </c>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v>238423.87</v>
      </c>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451395.12</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66424.509999999995</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v>66424.509999999995</v>
      </c>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v>170045.76</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2318492.31</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2436</v>
      </c>
      <c r="B27" s="89" t="s">
        <v>3195</v>
      </c>
      <c r="C27" s="139" t="s">
        <v>3196</v>
      </c>
      <c r="D27" s="34">
        <f>SUM(D28:D35)</f>
        <v>1556978.76</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202344.35</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786729.33</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8384.75</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v>93000</v>
      </c>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v>11735.37</v>
      </c>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v>58294.98</v>
      </c>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v>140020.76999999999</v>
      </c>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v>256469.21</v>
      </c>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536686.84</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66424.509999999995</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v>66424.509999999995</v>
      </c>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v>158402.20000000001</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95507.120000000112</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47493.409999999996</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c r="E50" s="31"/>
      <c r="F50" s="31"/>
      <c r="G50" s="31"/>
      <c r="H50" s="31"/>
      <c r="I50" s="31"/>
      <c r="J50" s="31"/>
      <c r="K50" s="31"/>
      <c r="L50" s="31"/>
      <c r="M50" s="31"/>
      <c r="N50" s="31"/>
      <c r="O50" s="31"/>
      <c r="P50" s="31"/>
      <c r="Q50" s="31"/>
      <c r="R50" s="31"/>
      <c r="S50" s="31"/>
      <c r="T50" s="31"/>
      <c r="U50" s="31"/>
    </row>
    <row r="51" spans="1:21" ht="24" x14ac:dyDescent="0.2">
      <c r="A51" s="88" t="s">
        <v>2436</v>
      </c>
      <c r="B51" s="134" t="s">
        <v>3229</v>
      </c>
      <c r="C51" s="139" t="s">
        <v>3230</v>
      </c>
      <c r="D51" s="34">
        <f>D52+D57+D62+D67+D72+D77+D82+D87</f>
        <v>35849.85</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16195.269999999999</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v>1526.81</v>
      </c>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v>2883.18</v>
      </c>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v>1173.4000000000001</v>
      </c>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v>10611.88</v>
      </c>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312.5</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v>142.16</v>
      </c>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v>8.3000000000000007</v>
      </c>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v>162.04</v>
      </c>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2055.4700000000003</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v>858.69</v>
      </c>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v>7</v>
      </c>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v>1189.78</v>
      </c>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17286.61</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v>43.99</v>
      </c>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v>0.01</v>
      </c>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v>17242.61</v>
      </c>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v>11643.56</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48013.71</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2436</v>
      </c>
      <c r="B106" s="64" t="s">
        <v>3140</v>
      </c>
      <c r="C106" s="139" t="s">
        <v>3296</v>
      </c>
      <c r="D106" s="199">
        <v>48013.71</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356"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4" t="s">
        <v>3154</v>
      </c>
      <c r="B1" s="382"/>
      <c r="C1" s="382"/>
      <c r="D1" s="382"/>
      <c r="E1" s="51" t="s">
        <v>3301</v>
      </c>
      <c r="F1" s="51"/>
      <c r="G1" s="51"/>
      <c r="H1" s="51"/>
      <c r="I1" s="51"/>
      <c r="J1" s="51"/>
      <c r="K1" s="51"/>
      <c r="L1" s="51"/>
      <c r="M1" s="51"/>
      <c r="N1" s="51"/>
      <c r="O1" s="51"/>
      <c r="P1" s="51"/>
    </row>
    <row r="2" spans="1:17" ht="37.5" customHeight="1" x14ac:dyDescent="0.2">
      <c r="A2" s="384" t="s">
        <v>3302</v>
      </c>
      <c r="B2" s="382"/>
      <c r="C2" s="382"/>
      <c r="D2" s="382"/>
      <c r="E2" s="50" t="s">
        <v>3302</v>
      </c>
      <c r="F2" s="50" t="s">
        <v>3303</v>
      </c>
      <c r="G2" s="50" t="s">
        <v>3304</v>
      </c>
      <c r="H2" s="50" t="s">
        <v>3304</v>
      </c>
      <c r="I2" s="50" t="s">
        <v>3305</v>
      </c>
      <c r="J2" s="50" t="s">
        <v>1977</v>
      </c>
      <c r="K2" s="50" t="s">
        <v>3306</v>
      </c>
      <c r="L2" s="50" t="s">
        <v>1982</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15</v>
      </c>
      <c r="G3" s="96">
        <f>IF(RefStr!C13&lt;&gt;"",INT(VALUE(MID(RefStr!C13,1,4))),0)</f>
        <v>2025</v>
      </c>
      <c r="H3" s="100">
        <f>IF(RefStr!C13&lt;&gt;"",INT(VALUE(MID(RefStr!C13,6,2))),0)</f>
        <v>12</v>
      </c>
      <c r="I3" s="101">
        <f>RefStr!C10*1</f>
        <v>22</v>
      </c>
      <c r="J3" s="102" t="str">
        <f>RefStr!H7</f>
        <v>DA</v>
      </c>
      <c r="K3" s="100" t="str">
        <f>RefStr!H9</f>
        <v>DA</v>
      </c>
      <c r="L3" s="100" t="str">
        <f>RefStr!H10</f>
        <v>DA</v>
      </c>
      <c r="M3" s="100" t="str">
        <f>RefStr!H8</f>
        <v>DA</v>
      </c>
      <c r="N3" s="100" t="str">
        <f>RefStr!H11</f>
        <v>DA</v>
      </c>
      <c r="O3" s="103">
        <f>RefStr!C6</f>
        <v>34901</v>
      </c>
      <c r="P3" s="51"/>
    </row>
    <row r="4" spans="1:17" ht="19.5" customHeight="1" x14ac:dyDescent="0.2">
      <c r="A4" s="388" t="s">
        <v>3313</v>
      </c>
      <c r="B4" s="389"/>
      <c r="C4" s="390"/>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1" t="s">
        <v>3326</v>
      </c>
      <c r="B14" s="386"/>
      <c r="C14" s="38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5" t="s">
        <v>3335</v>
      </c>
      <c r="B23" s="386"/>
      <c r="C23" s="387"/>
      <c r="D23" s="95"/>
      <c r="E23" s="51">
        <f>SUM(E24:E297)</f>
        <v>0</v>
      </c>
      <c r="F23" s="51">
        <f>SUM(F24:F297)</f>
        <v>15</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Provjera</v>
      </c>
      <c r="C229" s="91" t="s">
        <v>3541</v>
      </c>
      <c r="D229" s="95"/>
      <c r="E229" s="51">
        <f t="shared" si="17"/>
        <v>0</v>
      </c>
      <c r="F229" s="51">
        <f t="shared" ref="F229:F297" si="18">MAX(L229:O229)</f>
        <v>1</v>
      </c>
      <c r="G229" s="51"/>
      <c r="H229" s="51"/>
      <c r="I229" s="51"/>
      <c r="J229" s="51"/>
      <c r="K229" s="51"/>
      <c r="L229" s="51">
        <f>IF(AND('PR-RAS'!D24&gt;0,'PR-RAS'!D662=0,'PR-RAS'!D663=0),1,0)</f>
        <v>1</v>
      </c>
      <c r="M229" s="51">
        <f>IF(AND('PR-RAS'!E24&gt;0,'PR-RAS'!E662=0,'PR-RAS'!E663=0),1,0)</f>
        <v>0</v>
      </c>
      <c r="N229" s="51"/>
      <c r="O229" s="51"/>
      <c r="P229" s="51"/>
    </row>
    <row r="230" spans="1:16" ht="30" customHeight="1" x14ac:dyDescent="0.2">
      <c r="A230" s="105">
        <v>270</v>
      </c>
      <c r="B230" s="106" t="str">
        <f t="shared" si="16"/>
        <v>Provjera</v>
      </c>
      <c r="C230" s="91" t="s">
        <v>3542</v>
      </c>
      <c r="D230" s="95"/>
      <c r="E230" s="51">
        <f>MAX(G230:K230)</f>
        <v>0</v>
      </c>
      <c r="F230" s="51">
        <f>MAX(L230:O230)</f>
        <v>1</v>
      </c>
      <c r="G230" s="51"/>
      <c r="H230" s="51"/>
      <c r="I230" s="51"/>
      <c r="J230" s="51"/>
      <c r="K230" s="51"/>
      <c r="L230" s="51">
        <f>IF(AND('PR-RAS'!D27&gt;0,'PR-RAS'!D664=0),1,0)</f>
        <v>1</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3544</v>
      </c>
      <c r="D232" s="258"/>
      <c r="E232" s="259">
        <f>MAX(G232:K232)</f>
        <v>0</v>
      </c>
      <c r="F232" s="259">
        <f>MAX(L232:O232)</f>
        <v>1</v>
      </c>
      <c r="G232" s="259"/>
      <c r="H232" s="259"/>
      <c r="I232" s="259"/>
      <c r="J232" s="259"/>
      <c r="K232" s="259"/>
      <c r="L232" s="259">
        <f>IF(AND('PR-RAS'!D93&gt;0,'PR-RAS'!D711=0),1,0)</f>
        <v>1</v>
      </c>
      <c r="M232" s="259">
        <f>IF(AND('PR-RAS'!E93&gt;0,'PR-RAS'!E711=0),1,0)</f>
        <v>0</v>
      </c>
      <c r="N232" s="259"/>
      <c r="O232" s="259"/>
      <c r="P232" s="259"/>
    </row>
    <row r="233" spans="1:16" ht="30" customHeight="1" x14ac:dyDescent="0.2">
      <c r="A233" s="105">
        <v>272</v>
      </c>
      <c r="B233" s="106" t="str">
        <f t="shared" si="16"/>
        <v>Provjera</v>
      </c>
      <c r="C233" s="91" t="s">
        <v>3545</v>
      </c>
      <c r="D233" s="95"/>
      <c r="E233" s="51">
        <f>MAX(G233:K233)</f>
        <v>0</v>
      </c>
      <c r="F233" s="51">
        <f>MAX(L233:O233)</f>
        <v>1</v>
      </c>
      <c r="G233" s="51"/>
      <c r="H233" s="51"/>
      <c r="I233" s="51"/>
      <c r="J233" s="51"/>
      <c r="K233" s="51"/>
      <c r="L233" s="51">
        <f>IF(AND('PR-RAS'!D94&gt;0,'PR-RAS'!D712=0),1,0)</f>
        <v>1</v>
      </c>
      <c r="M233" s="51">
        <f>IF(AND('PR-RAS'!E94&gt;0,'PR-RAS'!E712=0),1,0)</f>
        <v>0</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3547</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Provjera</v>
      </c>
      <c r="C236" s="91" t="s">
        <v>3548</v>
      </c>
      <c r="D236" s="95"/>
      <c r="E236" s="51">
        <f t="shared" si="17"/>
        <v>0</v>
      </c>
      <c r="F236" s="51">
        <f t="shared" si="18"/>
        <v>1</v>
      </c>
      <c r="G236" s="51"/>
      <c r="H236" s="51"/>
      <c r="I236" s="51"/>
      <c r="J236" s="51"/>
      <c r="K236" s="51"/>
      <c r="L236" s="51">
        <f>IF(AND('PR-RAS'!D117&gt;0,SUM('PR-RAS'!D723:'PR-RAS'!D726)=0),1,0)</f>
        <v>1</v>
      </c>
      <c r="M236" s="51">
        <f>IF(AND('PR-RAS'!E117&gt;0,SUM('PR-RAS'!E723:'PR-RAS'!E726)=0),1,0)</f>
        <v>0</v>
      </c>
      <c r="N236" s="51"/>
      <c r="O236" s="51"/>
      <c r="P236" s="51"/>
    </row>
    <row r="237" spans="1:16" ht="30" customHeight="1" x14ac:dyDescent="0.2">
      <c r="A237" s="105">
        <v>180</v>
      </c>
      <c r="B237" s="106" t="str">
        <f t="shared" si="16"/>
        <v>Provjera</v>
      </c>
      <c r="C237" s="91" t="s">
        <v>3549</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3550</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2">
      <c r="A239" s="105">
        <v>182</v>
      </c>
      <c r="B239" s="106" t="str">
        <f t="shared" si="16"/>
        <v>Provjera</v>
      </c>
      <c r="C239" s="91" t="s">
        <v>3551</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Provjera</v>
      </c>
      <c r="C241" s="91" t="s">
        <v>3553</v>
      </c>
      <c r="D241" s="95"/>
      <c r="E241" s="51">
        <f t="shared" si="17"/>
        <v>0</v>
      </c>
      <c r="F241" s="51">
        <f t="shared" si="18"/>
        <v>1</v>
      </c>
      <c r="G241" s="51"/>
      <c r="H241" s="51"/>
      <c r="I241" s="51"/>
      <c r="J241" s="51"/>
      <c r="K241" s="51"/>
      <c r="L241" s="51">
        <f>IF(AND('PR-RAS'!D195&gt;0,'PR-RAS'!D741=0),1,0)</f>
        <v>1</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3559</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5" t="s">
        <v>1980</v>
      </c>
      <c r="B298" s="386"/>
      <c r="C298" s="387"/>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5" t="s">
        <v>1983</v>
      </c>
      <c r="B342" s="386"/>
      <c r="C342" s="387"/>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5" t="s">
        <v>1982</v>
      </c>
      <c r="B345" s="386"/>
      <c r="C345" s="387"/>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5" t="s">
        <v>3654</v>
      </c>
      <c r="B347" s="386"/>
      <c r="C347" s="387"/>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3" t="s">
        <v>2019</v>
      </c>
      <c r="B1" s="403"/>
      <c r="C1" s="403"/>
    </row>
    <row r="2" spans="1:16" ht="33" customHeight="1" x14ac:dyDescent="0.2">
      <c r="A2" s="404" t="s">
        <v>2020</v>
      </c>
      <c r="B2" s="405"/>
      <c r="C2" s="395"/>
      <c r="D2" s="5"/>
      <c r="E2" s="5"/>
      <c r="F2" s="5"/>
      <c r="G2" s="5"/>
      <c r="H2" s="5"/>
      <c r="I2" s="5"/>
      <c r="J2" s="5"/>
      <c r="K2" s="5"/>
      <c r="L2" s="5"/>
      <c r="M2" s="5"/>
      <c r="N2" s="5"/>
      <c r="O2" s="5"/>
      <c r="P2" s="5"/>
    </row>
    <row r="3" spans="1:16" ht="18.75" customHeight="1" x14ac:dyDescent="0.2">
      <c r="A3" s="222" t="s">
        <v>2021</v>
      </c>
      <c r="B3" s="406" t="s">
        <v>2022</v>
      </c>
      <c r="C3" s="395"/>
      <c r="D3" s="5"/>
      <c r="E3" s="5"/>
      <c r="F3" s="5"/>
      <c r="G3" s="5"/>
      <c r="H3" s="5"/>
      <c r="I3" s="5"/>
      <c r="J3" s="5"/>
      <c r="K3" s="5"/>
      <c r="L3" s="5"/>
      <c r="M3" s="5"/>
      <c r="N3" s="5"/>
      <c r="O3" s="5"/>
      <c r="P3" s="5"/>
    </row>
    <row r="4" spans="1:16" ht="37.5" hidden="1" customHeight="1" x14ac:dyDescent="0.2">
      <c r="A4" s="223" t="s">
        <v>2023</v>
      </c>
      <c r="B4" s="394" t="s">
        <v>2024</v>
      </c>
      <c r="C4" s="395"/>
      <c r="D4" s="5"/>
      <c r="E4" s="5"/>
      <c r="F4" s="5"/>
      <c r="G4" s="5"/>
      <c r="H4" s="5"/>
      <c r="I4" s="5"/>
      <c r="J4" s="5"/>
      <c r="K4" s="5"/>
      <c r="L4" s="5"/>
      <c r="M4" s="5"/>
      <c r="N4" s="5"/>
      <c r="O4" s="5"/>
      <c r="P4" s="5"/>
    </row>
    <row r="5" spans="1:16" ht="48" hidden="1" customHeight="1" x14ac:dyDescent="0.2">
      <c r="A5" s="223" t="s">
        <v>2023</v>
      </c>
      <c r="B5" s="394" t="s">
        <v>2025</v>
      </c>
      <c r="C5" s="395"/>
      <c r="D5" s="5"/>
      <c r="E5" s="5"/>
      <c r="F5" s="5"/>
      <c r="G5" s="5"/>
      <c r="H5" s="5"/>
      <c r="I5" s="5"/>
      <c r="J5" s="5"/>
      <c r="K5" s="5"/>
      <c r="L5" s="5"/>
      <c r="M5" s="5"/>
      <c r="N5" s="5"/>
      <c r="O5" s="5"/>
      <c r="P5" s="5"/>
    </row>
    <row r="6" spans="1:16" ht="59.25" hidden="1" customHeight="1" x14ac:dyDescent="0.2">
      <c r="A6" s="223" t="s">
        <v>2023</v>
      </c>
      <c r="B6" s="394" t="s">
        <v>2026</v>
      </c>
      <c r="C6" s="395"/>
      <c r="D6" s="5"/>
      <c r="E6" s="5"/>
      <c r="F6" s="5"/>
      <c r="G6" s="5"/>
      <c r="H6" s="5"/>
      <c r="I6" s="5"/>
      <c r="J6" s="5"/>
      <c r="K6" s="5"/>
      <c r="L6" s="5"/>
      <c r="M6" s="5"/>
      <c r="N6" s="5"/>
      <c r="O6" s="5"/>
      <c r="P6" s="5"/>
    </row>
    <row r="7" spans="1:16" ht="48" hidden="1" customHeight="1" x14ac:dyDescent="0.2">
      <c r="A7" s="223" t="s">
        <v>2027</v>
      </c>
      <c r="B7" s="394" t="s">
        <v>2028</v>
      </c>
      <c r="C7" s="395"/>
      <c r="D7" s="5"/>
      <c r="E7" s="5"/>
      <c r="F7" s="5"/>
      <c r="G7" s="5"/>
      <c r="H7" s="5"/>
      <c r="I7" s="5"/>
      <c r="J7" s="5"/>
      <c r="K7" s="5"/>
      <c r="L7" s="5"/>
      <c r="M7" s="5"/>
      <c r="N7" s="5"/>
      <c r="O7" s="5"/>
      <c r="P7" s="5"/>
    </row>
    <row r="8" spans="1:16" ht="41.25" hidden="1" customHeight="1" x14ac:dyDescent="0.2">
      <c r="A8" s="223" t="s">
        <v>2029</v>
      </c>
      <c r="B8" s="394" t="s">
        <v>2030</v>
      </c>
      <c r="C8" s="395"/>
      <c r="D8" s="5"/>
      <c r="E8" s="5"/>
      <c r="F8" s="5"/>
      <c r="G8" s="5"/>
      <c r="H8" s="5"/>
      <c r="I8" s="5"/>
      <c r="J8" s="5"/>
      <c r="K8" s="5"/>
      <c r="L8" s="5"/>
      <c r="M8" s="5"/>
      <c r="N8" s="5"/>
      <c r="O8" s="5"/>
      <c r="P8" s="5"/>
    </row>
    <row r="9" spans="1:16" ht="59.25" hidden="1" customHeight="1" x14ac:dyDescent="0.2">
      <c r="A9" s="223" t="s">
        <v>2031</v>
      </c>
      <c r="B9" s="394" t="s">
        <v>2032</v>
      </c>
      <c r="C9" s="395"/>
      <c r="D9" s="5"/>
      <c r="E9" s="5"/>
      <c r="F9" s="5"/>
      <c r="G9" s="5"/>
      <c r="H9" s="5"/>
      <c r="I9" s="5"/>
      <c r="J9" s="5"/>
      <c r="K9" s="5"/>
      <c r="L9" s="5"/>
      <c r="M9" s="5"/>
      <c r="N9" s="5"/>
      <c r="O9" s="5"/>
      <c r="P9" s="5"/>
    </row>
    <row r="10" spans="1:16" ht="61.5" hidden="1" customHeight="1" x14ac:dyDescent="0.2">
      <c r="A10" s="223" t="s">
        <v>2031</v>
      </c>
      <c r="B10" s="394" t="s">
        <v>2033</v>
      </c>
      <c r="C10" s="395"/>
      <c r="D10" s="5"/>
      <c r="E10" s="5"/>
      <c r="F10" s="5"/>
      <c r="G10" s="5"/>
      <c r="H10" s="5"/>
      <c r="I10" s="5"/>
      <c r="J10" s="5"/>
      <c r="K10" s="5"/>
      <c r="L10" s="5"/>
      <c r="M10" s="5"/>
      <c r="N10" s="5"/>
      <c r="O10" s="5"/>
      <c r="P10" s="5"/>
    </row>
    <row r="11" spans="1:16" ht="43.5" hidden="1" customHeight="1" x14ac:dyDescent="0.2">
      <c r="A11" s="223" t="s">
        <v>2031</v>
      </c>
      <c r="B11" s="394" t="s">
        <v>2034</v>
      </c>
      <c r="C11" s="395"/>
      <c r="D11" s="5"/>
      <c r="E11" s="5"/>
      <c r="F11" s="5"/>
      <c r="G11" s="5"/>
      <c r="H11" s="5"/>
      <c r="I11" s="5"/>
      <c r="J11" s="5"/>
      <c r="K11" s="5"/>
      <c r="L11" s="5"/>
      <c r="M11" s="5"/>
      <c r="N11" s="5"/>
      <c r="O11" s="5"/>
      <c r="P11" s="5"/>
    </row>
    <row r="12" spans="1:16" ht="27.75" hidden="1" customHeight="1" x14ac:dyDescent="0.2">
      <c r="A12" s="223" t="s">
        <v>2035</v>
      </c>
      <c r="B12" s="394" t="s">
        <v>2036</v>
      </c>
      <c r="C12" s="395"/>
      <c r="D12" s="5"/>
      <c r="E12" s="5"/>
      <c r="F12" s="5"/>
      <c r="G12" s="5"/>
      <c r="H12" s="5"/>
      <c r="I12" s="5"/>
      <c r="J12" s="5"/>
      <c r="K12" s="5"/>
      <c r="L12" s="5"/>
      <c r="M12" s="5"/>
      <c r="N12" s="5"/>
      <c r="O12" s="5"/>
      <c r="P12" s="5"/>
    </row>
    <row r="13" spans="1:16" ht="27.75" hidden="1" customHeight="1" x14ac:dyDescent="0.2">
      <c r="A13" s="223" t="s">
        <v>2037</v>
      </c>
      <c r="B13" s="394" t="s">
        <v>2038</v>
      </c>
      <c r="C13" s="395"/>
      <c r="D13" s="5"/>
      <c r="E13" s="5"/>
      <c r="F13" s="5"/>
      <c r="G13" s="5"/>
      <c r="H13" s="5"/>
      <c r="I13" s="5"/>
      <c r="J13" s="5"/>
      <c r="K13" s="5"/>
      <c r="L13" s="5"/>
      <c r="M13" s="5"/>
      <c r="N13" s="5"/>
      <c r="O13" s="5"/>
      <c r="P13" s="5"/>
    </row>
    <row r="14" spans="1:16" ht="45.75" hidden="1" customHeight="1" x14ac:dyDescent="0.2">
      <c r="A14" s="223" t="s">
        <v>2039</v>
      </c>
      <c r="B14" s="394" t="s">
        <v>2040</v>
      </c>
      <c r="C14" s="395"/>
      <c r="D14" s="5"/>
      <c r="E14" s="5"/>
      <c r="F14" s="5"/>
      <c r="G14" s="5"/>
      <c r="H14" s="5"/>
      <c r="I14" s="5"/>
      <c r="J14" s="5"/>
      <c r="K14" s="5"/>
      <c r="L14" s="5"/>
      <c r="M14" s="5"/>
      <c r="N14" s="5"/>
      <c r="O14" s="5"/>
      <c r="P14" s="5"/>
    </row>
    <row r="15" spans="1:16" ht="45.75" hidden="1" customHeight="1" x14ac:dyDescent="0.2">
      <c r="A15" s="223" t="s">
        <v>2041</v>
      </c>
      <c r="B15" s="394" t="s">
        <v>2042</v>
      </c>
      <c r="C15" s="395"/>
      <c r="D15" s="5"/>
      <c r="E15" s="5"/>
      <c r="F15" s="5"/>
      <c r="G15" s="5"/>
      <c r="H15" s="5"/>
      <c r="I15" s="5"/>
      <c r="J15" s="5"/>
      <c r="K15" s="5"/>
      <c r="L15" s="5"/>
      <c r="M15" s="5"/>
      <c r="N15" s="5"/>
      <c r="O15" s="5"/>
      <c r="P15" s="5"/>
    </row>
    <row r="16" spans="1:16" ht="51" hidden="1" customHeight="1" x14ac:dyDescent="0.2">
      <c r="A16" s="223" t="s">
        <v>2043</v>
      </c>
      <c r="B16" s="394" t="s">
        <v>2044</v>
      </c>
      <c r="C16" s="395"/>
      <c r="D16" s="5"/>
      <c r="E16" s="5"/>
      <c r="F16" s="5"/>
      <c r="G16" s="5"/>
      <c r="H16" s="5"/>
      <c r="I16" s="5"/>
      <c r="J16" s="5"/>
      <c r="K16" s="5"/>
      <c r="L16" s="5"/>
      <c r="M16" s="5"/>
      <c r="N16" s="5"/>
      <c r="O16" s="5"/>
      <c r="P16" s="5"/>
    </row>
    <row r="17" spans="1:16" ht="27.75" hidden="1" customHeight="1" x14ac:dyDescent="0.2">
      <c r="A17" s="223" t="s">
        <v>2045</v>
      </c>
      <c r="B17" s="394" t="s">
        <v>2046</v>
      </c>
      <c r="C17" s="395"/>
      <c r="D17" s="5"/>
      <c r="E17" s="5"/>
      <c r="F17" s="5"/>
      <c r="G17" s="5"/>
      <c r="H17" s="5"/>
      <c r="I17" s="5"/>
      <c r="J17" s="5"/>
      <c r="K17" s="5"/>
      <c r="L17" s="5"/>
      <c r="M17" s="5"/>
      <c r="N17" s="5"/>
      <c r="O17" s="5"/>
      <c r="P17" s="5"/>
    </row>
    <row r="18" spans="1:16" ht="27.75" hidden="1" customHeight="1" x14ac:dyDescent="0.2">
      <c r="A18" s="223" t="s">
        <v>2047</v>
      </c>
      <c r="B18" s="394" t="s">
        <v>2048</v>
      </c>
      <c r="C18" s="395"/>
      <c r="D18" s="5"/>
      <c r="E18" s="5"/>
      <c r="F18" s="5"/>
      <c r="G18" s="5"/>
      <c r="H18" s="5"/>
      <c r="I18" s="5"/>
      <c r="J18" s="5"/>
      <c r="K18" s="5"/>
      <c r="L18" s="5"/>
      <c r="M18" s="5"/>
      <c r="N18" s="5"/>
      <c r="O18" s="5"/>
      <c r="P18" s="5"/>
    </row>
    <row r="19" spans="1:16" ht="45" hidden="1" customHeight="1" x14ac:dyDescent="0.2">
      <c r="A19" s="223" t="s">
        <v>2047</v>
      </c>
      <c r="B19" s="394" t="s">
        <v>2049</v>
      </c>
      <c r="C19" s="395"/>
      <c r="D19" s="5"/>
      <c r="E19" s="5"/>
      <c r="F19" s="5"/>
      <c r="G19" s="5"/>
      <c r="H19" s="5"/>
      <c r="I19" s="5"/>
      <c r="J19" s="5"/>
      <c r="K19" s="5"/>
      <c r="L19" s="5"/>
      <c r="M19" s="5"/>
      <c r="N19" s="5"/>
      <c r="O19" s="5"/>
      <c r="P19" s="5"/>
    </row>
    <row r="20" spans="1:16" ht="45" hidden="1" customHeight="1" x14ac:dyDescent="0.2">
      <c r="A20" s="223" t="s">
        <v>2050</v>
      </c>
      <c r="B20" s="394" t="s">
        <v>2051</v>
      </c>
      <c r="C20" s="395"/>
      <c r="D20" s="5"/>
      <c r="E20" s="5"/>
      <c r="F20" s="5"/>
      <c r="G20" s="5"/>
      <c r="H20" s="5"/>
      <c r="I20" s="5"/>
      <c r="J20" s="5"/>
      <c r="K20" s="5"/>
      <c r="L20" s="5"/>
      <c r="M20" s="5"/>
      <c r="N20" s="5"/>
      <c r="O20" s="5"/>
      <c r="P20" s="5"/>
    </row>
    <row r="21" spans="1:16" ht="30" hidden="1" customHeight="1" x14ac:dyDescent="0.2">
      <c r="A21" s="223" t="s">
        <v>2052</v>
      </c>
      <c r="B21" s="394" t="s">
        <v>2053</v>
      </c>
      <c r="C21" s="395"/>
      <c r="D21" s="5"/>
      <c r="E21" s="5"/>
      <c r="F21" s="5"/>
      <c r="G21" s="5"/>
      <c r="H21" s="5"/>
      <c r="I21" s="5"/>
      <c r="J21" s="5"/>
      <c r="K21" s="5"/>
      <c r="L21" s="5"/>
      <c r="M21" s="5"/>
      <c r="N21" s="5"/>
      <c r="O21" s="5"/>
      <c r="P21" s="5"/>
    </row>
    <row r="22" spans="1:16" ht="30" hidden="1" customHeight="1" x14ac:dyDescent="0.2">
      <c r="A22" s="223" t="s">
        <v>2054</v>
      </c>
      <c r="B22" s="394" t="s">
        <v>2055</v>
      </c>
      <c r="C22" s="395"/>
      <c r="D22" s="5"/>
      <c r="E22" s="5"/>
      <c r="F22" s="5"/>
      <c r="G22" s="5"/>
      <c r="H22" s="5"/>
      <c r="I22" s="5"/>
      <c r="J22" s="5"/>
      <c r="K22" s="5"/>
      <c r="L22" s="5"/>
      <c r="M22" s="5"/>
      <c r="N22" s="5"/>
      <c r="O22" s="5"/>
      <c r="P22" s="5"/>
    </row>
    <row r="23" spans="1:16" ht="30" hidden="1" customHeight="1" x14ac:dyDescent="0.2">
      <c r="A23" s="223" t="s">
        <v>2056</v>
      </c>
      <c r="B23" s="394" t="s">
        <v>2057</v>
      </c>
      <c r="C23" s="395"/>
      <c r="D23" s="5"/>
      <c r="E23" s="5"/>
      <c r="F23" s="5"/>
      <c r="G23" s="5"/>
      <c r="H23" s="5"/>
      <c r="I23" s="5"/>
      <c r="J23" s="5"/>
      <c r="K23" s="5"/>
      <c r="L23" s="5"/>
      <c r="M23" s="5"/>
      <c r="N23" s="5"/>
      <c r="O23" s="5"/>
      <c r="P23" s="5"/>
    </row>
    <row r="24" spans="1:16" ht="30" hidden="1" customHeight="1" x14ac:dyDescent="0.2">
      <c r="A24" s="223" t="s">
        <v>2058</v>
      </c>
      <c r="B24" s="394" t="s">
        <v>2059</v>
      </c>
      <c r="C24" s="395"/>
      <c r="D24" s="5"/>
      <c r="E24" s="5"/>
      <c r="F24" s="5"/>
      <c r="G24" s="5"/>
      <c r="H24" s="5"/>
      <c r="I24" s="5"/>
      <c r="J24" s="5"/>
      <c r="K24" s="5"/>
      <c r="L24" s="5"/>
      <c r="M24" s="5"/>
      <c r="N24" s="5"/>
      <c r="O24" s="5"/>
      <c r="P24" s="5"/>
    </row>
    <row r="25" spans="1:16" ht="30" hidden="1" customHeight="1" x14ac:dyDescent="0.2">
      <c r="A25" s="223" t="s">
        <v>2060</v>
      </c>
      <c r="B25" s="394" t="s">
        <v>2061</v>
      </c>
      <c r="C25" s="395"/>
      <c r="D25" s="5"/>
      <c r="E25" s="5"/>
      <c r="F25" s="5"/>
      <c r="G25" s="5"/>
      <c r="H25" s="5"/>
      <c r="I25" s="5"/>
      <c r="J25" s="5"/>
      <c r="K25" s="5"/>
      <c r="L25" s="5"/>
      <c r="M25" s="5"/>
      <c r="N25" s="5"/>
      <c r="O25" s="5"/>
      <c r="P25" s="5"/>
    </row>
    <row r="26" spans="1:16" ht="30" hidden="1" customHeight="1" x14ac:dyDescent="0.2">
      <c r="A26" s="223" t="s">
        <v>2062</v>
      </c>
      <c r="B26" s="394" t="s">
        <v>2063</v>
      </c>
      <c r="C26" s="395"/>
      <c r="D26" s="5"/>
      <c r="E26" s="5"/>
      <c r="F26" s="5"/>
      <c r="G26" s="5"/>
      <c r="H26" s="5"/>
      <c r="I26" s="5"/>
      <c r="J26" s="5"/>
      <c r="K26" s="5"/>
      <c r="L26" s="5"/>
      <c r="M26" s="5"/>
      <c r="N26" s="5"/>
      <c r="O26" s="5"/>
      <c r="P26" s="5"/>
    </row>
    <row r="27" spans="1:16" ht="70.5" hidden="1" customHeight="1" x14ac:dyDescent="0.2">
      <c r="A27" s="223" t="s">
        <v>2064</v>
      </c>
      <c r="B27" s="394" t="s">
        <v>2065</v>
      </c>
      <c r="C27" s="395"/>
      <c r="D27" s="5"/>
      <c r="E27" s="5"/>
      <c r="F27" s="5"/>
      <c r="G27" s="5"/>
      <c r="H27" s="5"/>
      <c r="I27" s="5"/>
      <c r="J27" s="5"/>
      <c r="K27" s="5"/>
      <c r="L27" s="5"/>
      <c r="M27" s="5"/>
      <c r="N27" s="5"/>
      <c r="O27" s="5"/>
      <c r="P27" s="5"/>
    </row>
    <row r="28" spans="1:16" ht="48" hidden="1" customHeight="1" x14ac:dyDescent="0.2">
      <c r="A28" s="223" t="s">
        <v>2066</v>
      </c>
      <c r="B28" s="394" t="s">
        <v>2067</v>
      </c>
      <c r="C28" s="395"/>
      <c r="D28" s="5"/>
      <c r="E28" s="5"/>
      <c r="F28" s="5"/>
      <c r="G28" s="5"/>
      <c r="H28" s="5"/>
      <c r="I28" s="5"/>
      <c r="J28" s="5"/>
      <c r="K28" s="5"/>
      <c r="L28" s="5"/>
      <c r="M28" s="5"/>
      <c r="N28" s="5"/>
      <c r="O28" s="5"/>
      <c r="P28" s="5"/>
    </row>
    <row r="29" spans="1:16" ht="100.5" hidden="1" customHeight="1" x14ac:dyDescent="0.2">
      <c r="A29" s="223" t="s">
        <v>2068</v>
      </c>
      <c r="B29" s="394" t="s">
        <v>2069</v>
      </c>
      <c r="C29" s="395"/>
      <c r="D29" s="5"/>
      <c r="E29" s="5"/>
      <c r="F29" s="5"/>
      <c r="G29" s="5"/>
      <c r="H29" s="5"/>
      <c r="I29" s="5"/>
      <c r="J29" s="5"/>
      <c r="K29" s="5"/>
      <c r="L29" s="5"/>
      <c r="M29" s="5"/>
      <c r="N29" s="5"/>
      <c r="O29" s="5"/>
      <c r="P29" s="5"/>
    </row>
    <row r="30" spans="1:16" ht="45" hidden="1" customHeight="1" x14ac:dyDescent="0.2">
      <c r="A30" s="223" t="s">
        <v>2070</v>
      </c>
      <c r="B30" s="394" t="s">
        <v>2071</v>
      </c>
      <c r="C30" s="395"/>
      <c r="D30" s="5"/>
      <c r="E30" s="5"/>
      <c r="F30" s="5"/>
      <c r="G30" s="5"/>
      <c r="H30" s="5"/>
      <c r="I30" s="5"/>
      <c r="J30" s="5"/>
      <c r="K30" s="5"/>
      <c r="L30" s="5"/>
      <c r="M30" s="5"/>
      <c r="N30" s="5"/>
      <c r="O30" s="5"/>
      <c r="P30" s="5"/>
    </row>
    <row r="31" spans="1:16" ht="45" hidden="1" customHeight="1" x14ac:dyDescent="0.2">
      <c r="A31" s="223" t="s">
        <v>2072</v>
      </c>
      <c r="B31" s="394" t="s">
        <v>2073</v>
      </c>
      <c r="C31" s="395"/>
      <c r="D31" s="5"/>
      <c r="E31" s="5"/>
      <c r="F31" s="5"/>
      <c r="G31" s="5"/>
      <c r="H31" s="5"/>
      <c r="I31" s="5"/>
      <c r="J31" s="5"/>
      <c r="K31" s="5"/>
      <c r="L31" s="5"/>
      <c r="M31" s="5"/>
      <c r="N31" s="5"/>
      <c r="O31" s="5"/>
      <c r="P31" s="5"/>
    </row>
    <row r="32" spans="1:16" ht="45" hidden="1" customHeight="1" x14ac:dyDescent="0.2">
      <c r="A32" s="223" t="s">
        <v>2074</v>
      </c>
      <c r="B32" s="394" t="s">
        <v>2075</v>
      </c>
      <c r="C32" s="395"/>
      <c r="D32" s="5"/>
      <c r="E32" s="5"/>
      <c r="F32" s="5"/>
      <c r="G32" s="5"/>
      <c r="H32" s="5"/>
      <c r="I32" s="5"/>
      <c r="J32" s="5"/>
      <c r="K32" s="5"/>
      <c r="L32" s="5"/>
      <c r="M32" s="5"/>
      <c r="N32" s="5"/>
      <c r="O32" s="5"/>
      <c r="P32" s="5"/>
    </row>
    <row r="33" spans="1:16" ht="72" hidden="1" customHeight="1" x14ac:dyDescent="0.2">
      <c r="A33" s="223" t="s">
        <v>2076</v>
      </c>
      <c r="B33" s="394" t="s">
        <v>2077</v>
      </c>
      <c r="C33" s="395"/>
      <c r="D33" s="5"/>
      <c r="E33" s="5"/>
      <c r="F33" s="5"/>
      <c r="G33" s="5"/>
      <c r="H33" s="5"/>
      <c r="I33" s="5"/>
      <c r="J33" s="5"/>
      <c r="K33" s="5"/>
      <c r="L33" s="5"/>
      <c r="M33" s="5"/>
      <c r="N33" s="5"/>
      <c r="O33" s="5"/>
      <c r="P33" s="5"/>
    </row>
    <row r="34" spans="1:16" ht="79.5" hidden="1" customHeight="1" x14ac:dyDescent="0.2">
      <c r="A34" s="223" t="s">
        <v>2078</v>
      </c>
      <c r="B34" s="394" t="s">
        <v>2079</v>
      </c>
      <c r="C34" s="395"/>
      <c r="D34" s="5"/>
      <c r="E34" s="5"/>
      <c r="F34" s="5"/>
      <c r="G34" s="5"/>
      <c r="H34" s="5"/>
      <c r="I34" s="5"/>
      <c r="J34" s="5"/>
      <c r="K34" s="5"/>
      <c r="L34" s="5"/>
      <c r="M34" s="5"/>
      <c r="N34" s="5"/>
      <c r="O34" s="5"/>
      <c r="P34" s="5"/>
    </row>
    <row r="35" spans="1:16" ht="70.5" hidden="1" customHeight="1" x14ac:dyDescent="0.2">
      <c r="A35" s="223" t="s">
        <v>2080</v>
      </c>
      <c r="B35" s="394" t="s">
        <v>2081</v>
      </c>
      <c r="C35" s="395"/>
      <c r="D35" s="5"/>
      <c r="E35" s="5"/>
      <c r="F35" s="5"/>
      <c r="G35" s="5"/>
      <c r="H35" s="5"/>
      <c r="I35" s="5"/>
      <c r="J35" s="5"/>
      <c r="K35" s="5"/>
      <c r="L35" s="5"/>
      <c r="M35" s="5"/>
      <c r="N35" s="5"/>
      <c r="O35" s="5"/>
      <c r="P35" s="5"/>
    </row>
    <row r="36" spans="1:16" ht="45.75" hidden="1" customHeight="1" x14ac:dyDescent="0.2">
      <c r="A36" s="223" t="s">
        <v>2082</v>
      </c>
      <c r="B36" s="394" t="s">
        <v>2083</v>
      </c>
      <c r="C36" s="395"/>
      <c r="D36" s="5"/>
      <c r="E36" s="5"/>
      <c r="F36" s="5"/>
      <c r="G36" s="5"/>
      <c r="H36" s="5"/>
      <c r="I36" s="5"/>
      <c r="J36" s="5"/>
      <c r="K36" s="5"/>
      <c r="L36" s="5"/>
      <c r="M36" s="5"/>
      <c r="N36" s="5"/>
      <c r="O36" s="5"/>
      <c r="P36" s="5"/>
    </row>
    <row r="37" spans="1:16" ht="54.75" hidden="1" customHeight="1" x14ac:dyDescent="0.2">
      <c r="A37" s="223" t="s">
        <v>2084</v>
      </c>
      <c r="B37" s="394" t="s">
        <v>2085</v>
      </c>
      <c r="C37" s="395"/>
      <c r="D37" s="5"/>
      <c r="E37" s="5"/>
      <c r="F37" s="5"/>
      <c r="G37" s="5"/>
      <c r="H37" s="5"/>
      <c r="I37" s="5"/>
      <c r="J37" s="5"/>
      <c r="K37" s="5"/>
      <c r="L37" s="5"/>
      <c r="M37" s="5"/>
      <c r="N37" s="5"/>
      <c r="O37" s="5"/>
      <c r="P37" s="5"/>
    </row>
    <row r="38" spans="1:16" ht="37.5" hidden="1" customHeight="1" x14ac:dyDescent="0.2">
      <c r="A38" s="223" t="s">
        <v>2086</v>
      </c>
      <c r="B38" s="394" t="s">
        <v>2087</v>
      </c>
      <c r="C38" s="395"/>
      <c r="D38" s="5"/>
      <c r="E38" s="5"/>
      <c r="F38" s="5"/>
      <c r="G38" s="5"/>
      <c r="H38" s="5"/>
      <c r="I38" s="5"/>
      <c r="J38" s="5"/>
      <c r="K38" s="5"/>
      <c r="L38" s="5"/>
      <c r="M38" s="5"/>
      <c r="N38" s="5"/>
      <c r="O38" s="5"/>
      <c r="P38" s="5"/>
    </row>
    <row r="39" spans="1:16" ht="61.5" hidden="1" customHeight="1" x14ac:dyDescent="0.2">
      <c r="A39" s="223" t="s">
        <v>2088</v>
      </c>
      <c r="B39" s="394" t="s">
        <v>2089</v>
      </c>
      <c r="C39" s="395"/>
      <c r="D39" s="5"/>
      <c r="E39" s="5"/>
      <c r="F39" s="5"/>
      <c r="G39" s="5"/>
      <c r="H39" s="5"/>
      <c r="I39" s="5"/>
      <c r="J39" s="5"/>
      <c r="K39" s="5"/>
      <c r="L39" s="5"/>
      <c r="M39" s="5"/>
      <c r="N39" s="5"/>
      <c r="O39" s="5"/>
      <c r="P39" s="5"/>
    </row>
    <row r="40" spans="1:16" ht="53.25" hidden="1" customHeight="1" x14ac:dyDescent="0.2">
      <c r="A40" s="223" t="s">
        <v>2090</v>
      </c>
      <c r="B40" s="394" t="s">
        <v>2091</v>
      </c>
      <c r="C40" s="395"/>
      <c r="D40" s="5"/>
      <c r="E40" s="5"/>
      <c r="F40" s="5"/>
      <c r="G40" s="5"/>
      <c r="H40" s="5"/>
      <c r="I40" s="5"/>
      <c r="J40" s="5"/>
      <c r="K40" s="5"/>
      <c r="L40" s="5"/>
      <c r="M40" s="5"/>
      <c r="N40" s="5"/>
      <c r="O40" s="5"/>
      <c r="P40" s="5"/>
    </row>
    <row r="41" spans="1:16" ht="73.5" hidden="1" customHeight="1" x14ac:dyDescent="0.2">
      <c r="A41" s="223" t="s">
        <v>2092</v>
      </c>
      <c r="B41" s="394" t="s">
        <v>2093</v>
      </c>
      <c r="C41" s="395"/>
      <c r="D41" s="5"/>
      <c r="E41" s="5"/>
      <c r="F41" s="5"/>
      <c r="G41" s="5"/>
      <c r="H41" s="5"/>
      <c r="I41" s="5"/>
      <c r="J41" s="5"/>
      <c r="K41" s="5"/>
      <c r="L41" s="5"/>
      <c r="M41" s="5"/>
      <c r="N41" s="5"/>
      <c r="O41" s="5"/>
      <c r="P41" s="5"/>
    </row>
    <row r="42" spans="1:16" ht="57.75" hidden="1" customHeight="1" x14ac:dyDescent="0.2">
      <c r="A42" s="223" t="s">
        <v>2094</v>
      </c>
      <c r="B42" s="394" t="s">
        <v>2095</v>
      </c>
      <c r="C42" s="395"/>
      <c r="D42" s="5"/>
      <c r="E42" s="5"/>
      <c r="F42" s="5"/>
      <c r="G42" s="5"/>
      <c r="H42" s="5"/>
      <c r="I42" s="5"/>
      <c r="J42" s="5"/>
      <c r="K42" s="5"/>
      <c r="L42" s="5"/>
      <c r="M42" s="5"/>
      <c r="N42" s="5"/>
      <c r="O42" s="5"/>
      <c r="P42" s="5"/>
    </row>
    <row r="43" spans="1:16" ht="84" hidden="1" customHeight="1" x14ac:dyDescent="0.2">
      <c r="A43" s="223" t="s">
        <v>2096</v>
      </c>
      <c r="B43" s="394" t="s">
        <v>2097</v>
      </c>
      <c r="C43" s="395"/>
      <c r="D43" s="5"/>
      <c r="E43" s="5"/>
      <c r="F43" s="5"/>
      <c r="G43" s="5"/>
      <c r="H43" s="5"/>
      <c r="I43" s="5"/>
      <c r="J43" s="5"/>
      <c r="K43" s="5"/>
      <c r="L43" s="5"/>
      <c r="M43" s="5"/>
      <c r="N43" s="5"/>
      <c r="O43" s="5"/>
      <c r="P43" s="5"/>
    </row>
    <row r="44" spans="1:16" ht="48" hidden="1" customHeight="1" x14ac:dyDescent="0.2">
      <c r="A44" s="223" t="s">
        <v>2098</v>
      </c>
      <c r="B44" s="394" t="s">
        <v>2099</v>
      </c>
      <c r="C44" s="395"/>
      <c r="D44" s="5"/>
      <c r="E44" s="5"/>
      <c r="F44" s="5"/>
      <c r="G44" s="5"/>
      <c r="H44" s="5"/>
      <c r="I44" s="5"/>
      <c r="J44" s="5"/>
      <c r="K44" s="5"/>
      <c r="L44" s="5"/>
      <c r="M44" s="5"/>
      <c r="N44" s="5"/>
      <c r="O44" s="5"/>
      <c r="P44" s="5"/>
    </row>
    <row r="45" spans="1:16" ht="57" hidden="1" customHeight="1" x14ac:dyDescent="0.2">
      <c r="A45" s="223" t="s">
        <v>2100</v>
      </c>
      <c r="B45" s="394" t="s">
        <v>2101</v>
      </c>
      <c r="C45" s="395"/>
      <c r="D45" s="5"/>
      <c r="E45" s="5"/>
      <c r="F45" s="5"/>
      <c r="G45" s="5"/>
      <c r="H45" s="5"/>
      <c r="I45" s="5"/>
      <c r="J45" s="5"/>
      <c r="K45" s="5"/>
      <c r="L45" s="5"/>
      <c r="M45" s="5"/>
      <c r="N45" s="5"/>
      <c r="O45" s="5"/>
      <c r="P45" s="5"/>
    </row>
    <row r="46" spans="1:16" ht="73.5" hidden="1" customHeight="1" x14ac:dyDescent="0.2">
      <c r="A46" s="223" t="s">
        <v>2102</v>
      </c>
      <c r="B46" s="399" t="s">
        <v>2103</v>
      </c>
      <c r="C46" s="395"/>
      <c r="D46" s="5"/>
      <c r="E46" s="5"/>
      <c r="F46" s="5"/>
      <c r="G46" s="5"/>
      <c r="H46" s="5"/>
      <c r="I46" s="5"/>
      <c r="J46" s="5"/>
      <c r="K46" s="5"/>
      <c r="L46" s="5"/>
      <c r="M46" s="5"/>
      <c r="N46" s="5"/>
      <c r="O46" s="5"/>
      <c r="P46" s="5"/>
    </row>
    <row r="47" spans="1:16" ht="66" hidden="1" customHeight="1" x14ac:dyDescent="0.2">
      <c r="A47" s="39" t="s">
        <v>2104</v>
      </c>
      <c r="B47" s="400" t="s">
        <v>2105</v>
      </c>
      <c r="C47" s="400"/>
      <c r="D47" s="5"/>
      <c r="E47" s="5"/>
      <c r="F47" s="5"/>
      <c r="G47" s="5"/>
      <c r="H47" s="5"/>
      <c r="I47" s="5"/>
      <c r="J47" s="5"/>
      <c r="K47" s="5"/>
      <c r="L47" s="5"/>
      <c r="M47" s="5"/>
      <c r="N47" s="5"/>
      <c r="O47" s="5"/>
      <c r="P47" s="5"/>
    </row>
    <row r="48" spans="1:16" ht="123.75" customHeight="1" x14ac:dyDescent="0.2">
      <c r="A48" s="202" t="s">
        <v>2106</v>
      </c>
      <c r="B48" s="398" t="s">
        <v>2107</v>
      </c>
      <c r="C48" s="397"/>
      <c r="D48" s="5"/>
      <c r="E48" s="5"/>
      <c r="F48" s="5"/>
      <c r="G48" s="5"/>
      <c r="H48" s="5"/>
      <c r="I48" s="5"/>
      <c r="J48" s="5"/>
      <c r="K48" s="5"/>
      <c r="L48" s="5"/>
      <c r="M48" s="5"/>
      <c r="N48" s="5"/>
      <c r="O48" s="5"/>
      <c r="P48" s="5"/>
    </row>
    <row r="49" spans="1:16" ht="34.5" customHeight="1" x14ac:dyDescent="0.2">
      <c r="A49" s="202" t="s">
        <v>2108</v>
      </c>
      <c r="B49" s="396" t="s">
        <v>2109</v>
      </c>
      <c r="C49" s="397"/>
      <c r="D49" s="5"/>
      <c r="E49" s="5"/>
      <c r="F49" s="5"/>
      <c r="G49" s="5"/>
      <c r="H49" s="5"/>
      <c r="I49" s="5"/>
      <c r="J49" s="5"/>
      <c r="K49" s="5"/>
      <c r="L49" s="5"/>
      <c r="M49" s="5"/>
      <c r="N49" s="5"/>
      <c r="O49" s="5"/>
      <c r="P49" s="5"/>
    </row>
    <row r="50" spans="1:16" ht="34.5" customHeight="1" x14ac:dyDescent="0.2">
      <c r="A50" s="202" t="s">
        <v>2110</v>
      </c>
      <c r="B50" s="396" t="s">
        <v>2111</v>
      </c>
      <c r="C50" s="397"/>
      <c r="D50" s="5"/>
      <c r="E50" s="5"/>
      <c r="F50" s="5"/>
      <c r="G50" s="5"/>
      <c r="H50" s="5"/>
      <c r="I50" s="5"/>
      <c r="J50" s="5"/>
      <c r="K50" s="5"/>
      <c r="L50" s="5"/>
      <c r="M50" s="5"/>
      <c r="N50" s="5"/>
      <c r="O50" s="5"/>
      <c r="P50" s="5"/>
    </row>
    <row r="51" spans="1:16" ht="31.5" customHeight="1" x14ac:dyDescent="0.2">
      <c r="A51" s="224" t="s">
        <v>2112</v>
      </c>
      <c r="B51" s="394" t="s">
        <v>2113</v>
      </c>
      <c r="C51" s="395"/>
      <c r="D51" s="5"/>
      <c r="E51" s="5"/>
      <c r="F51" s="5"/>
      <c r="G51" s="5"/>
      <c r="H51" s="5"/>
      <c r="I51" s="5"/>
      <c r="J51" s="5"/>
      <c r="K51" s="5"/>
      <c r="L51" s="5"/>
      <c r="M51" s="5"/>
      <c r="N51" s="5"/>
      <c r="O51" s="5"/>
      <c r="P51" s="5"/>
    </row>
    <row r="52" spans="1:16" ht="31.5" customHeight="1" x14ac:dyDescent="0.2">
      <c r="A52" s="224" t="s">
        <v>2114</v>
      </c>
      <c r="B52" s="394" t="s">
        <v>2115</v>
      </c>
      <c r="C52" s="395"/>
      <c r="D52" s="5"/>
      <c r="E52" s="5"/>
      <c r="F52" s="5"/>
      <c r="G52" s="5"/>
      <c r="H52" s="5"/>
      <c r="I52" s="5"/>
      <c r="J52" s="5"/>
      <c r="K52" s="5"/>
      <c r="L52" s="5"/>
      <c r="M52" s="5"/>
      <c r="N52" s="5"/>
      <c r="O52" s="5"/>
      <c r="P52" s="5"/>
    </row>
    <row r="53" spans="1:16" ht="31.5" customHeight="1" x14ac:dyDescent="0.2">
      <c r="A53" s="224" t="s">
        <v>2116</v>
      </c>
      <c r="B53" s="401" t="s">
        <v>2117</v>
      </c>
      <c r="C53" s="402"/>
      <c r="D53" s="5"/>
      <c r="E53" s="5"/>
      <c r="F53" s="5"/>
      <c r="G53" s="5"/>
      <c r="H53" s="5"/>
      <c r="I53" s="5"/>
      <c r="J53" s="5"/>
      <c r="K53" s="5"/>
      <c r="L53" s="5"/>
      <c r="M53" s="5"/>
      <c r="N53" s="5"/>
      <c r="O53" s="5"/>
      <c r="P53" s="5"/>
    </row>
    <row r="54" spans="1:16" ht="31.5" customHeight="1" x14ac:dyDescent="0.2">
      <c r="A54" s="224" t="s">
        <v>2118</v>
      </c>
      <c r="B54" s="401" t="s">
        <v>2119</v>
      </c>
      <c r="C54" s="402"/>
      <c r="D54" s="5"/>
      <c r="E54" s="5"/>
      <c r="F54" s="5"/>
      <c r="G54" s="5"/>
      <c r="H54" s="5"/>
      <c r="I54" s="5"/>
      <c r="J54" s="5"/>
      <c r="K54" s="5"/>
      <c r="L54" s="5"/>
      <c r="M54" s="5"/>
      <c r="N54" s="5"/>
      <c r="O54" s="5"/>
      <c r="P54" s="5"/>
    </row>
    <row r="55" spans="1:16" ht="54.6" customHeight="1" x14ac:dyDescent="0.2">
      <c r="A55" s="224" t="s">
        <v>2120</v>
      </c>
      <c r="B55" s="401" t="s">
        <v>2121</v>
      </c>
      <c r="C55" s="402"/>
      <c r="D55" s="5"/>
      <c r="E55" s="5"/>
      <c r="F55" s="5"/>
      <c r="G55" s="5"/>
      <c r="H55" s="5"/>
      <c r="I55" s="5"/>
      <c r="J55" s="5"/>
      <c r="K55" s="5"/>
      <c r="L55" s="5"/>
      <c r="M55" s="5"/>
      <c r="N55" s="5"/>
      <c r="O55" s="5"/>
      <c r="P55" s="5"/>
    </row>
    <row r="56" spans="1:16" ht="54.6" customHeight="1" x14ac:dyDescent="0.2">
      <c r="A56" s="224" t="s">
        <v>2122</v>
      </c>
      <c r="B56" s="401" t="s">
        <v>2123</v>
      </c>
      <c r="C56" s="402"/>
      <c r="D56" s="5"/>
      <c r="E56" s="5"/>
      <c r="F56" s="5"/>
      <c r="G56" s="5"/>
      <c r="H56" s="5"/>
      <c r="I56" s="5"/>
      <c r="J56" s="5"/>
      <c r="K56" s="5"/>
      <c r="L56" s="5"/>
      <c r="M56" s="5"/>
      <c r="N56" s="5"/>
      <c r="O56" s="5"/>
      <c r="P56" s="5"/>
    </row>
    <row r="57" spans="1:16" ht="54" customHeight="1" x14ac:dyDescent="0.2">
      <c r="A57" s="224" t="s">
        <v>2124</v>
      </c>
      <c r="B57" s="401" t="s">
        <v>2125</v>
      </c>
      <c r="C57" s="402"/>
      <c r="D57" s="5"/>
      <c r="E57" s="5"/>
      <c r="F57" s="5"/>
      <c r="G57" s="5"/>
      <c r="H57" s="5"/>
      <c r="I57" s="5"/>
      <c r="J57" s="5"/>
      <c r="K57" s="5"/>
      <c r="L57" s="5"/>
      <c r="M57" s="5"/>
      <c r="N57" s="5"/>
      <c r="O57" s="5"/>
      <c r="P57" s="5"/>
    </row>
    <row r="58" spans="1:16" ht="31.15" customHeight="1" x14ac:dyDescent="0.2">
      <c r="A58" s="270" t="s">
        <v>2126</v>
      </c>
      <c r="B58" s="392" t="s">
        <v>2127</v>
      </c>
      <c r="C58" s="393"/>
      <c r="D58" s="5"/>
      <c r="E58" s="5"/>
      <c r="F58" s="5"/>
      <c r="G58" s="5"/>
      <c r="H58" s="5"/>
      <c r="I58" s="5"/>
      <c r="J58" s="5"/>
      <c r="K58" s="5"/>
      <c r="L58" s="5"/>
      <c r="M58" s="5"/>
      <c r="N58" s="5"/>
      <c r="O58" s="5"/>
      <c r="P58" s="5"/>
    </row>
    <row r="59" spans="1:16" ht="46.5" customHeight="1" x14ac:dyDescent="0.2">
      <c r="A59" s="302" t="s">
        <v>2128</v>
      </c>
      <c r="B59" s="407" t="s">
        <v>2129</v>
      </c>
      <c r="C59" s="408"/>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Ivankom d.o.o.</cp:lastModifiedBy>
  <cp:lastPrinted>2026-02-13T07:19:03Z</cp:lastPrinted>
  <dcterms:created xsi:type="dcterms:W3CDTF">2022-04-01T05:14:30Z</dcterms:created>
  <dcterms:modified xsi:type="dcterms:W3CDTF">2026-02-13T12:42:03Z</dcterms:modified>
</cp:coreProperties>
</file>